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Users/mariafernanda/Documents/FInancial Wellness/Reto /"/>
    </mc:Choice>
  </mc:AlternateContent>
  <bookViews>
    <workbookView xWindow="0" yWindow="460" windowWidth="28800" windowHeight="16380" tabRatio="500"/>
  </bookViews>
  <sheets>
    <sheet name="Mi PORTAFOLIO" sheetId="1" r:id="rId1"/>
    <sheet name="RENTA FIJA" sheetId="2" r:id="rId2"/>
    <sheet name="RENTA VARIABLE" sheetId="3" r:id="rId3"/>
    <sheet name="Datos" sheetId="4" r:id="rId4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5" i="3" l="1"/>
  <c r="H6" i="3"/>
  <c r="H7" i="3"/>
  <c r="H23" i="3"/>
  <c r="H45" i="3"/>
  <c r="C7" i="1"/>
  <c r="E6" i="3"/>
  <c r="E7" i="3"/>
  <c r="E23" i="3"/>
  <c r="B7" i="1"/>
  <c r="E24" i="2"/>
  <c r="E46" i="2"/>
  <c r="C6" i="1"/>
  <c r="D24" i="2"/>
  <c r="D46" i="2"/>
  <c r="B6" i="1"/>
  <c r="I6" i="3"/>
  <c r="I7" i="3"/>
  <c r="E44" i="2"/>
  <c r="D44" i="2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I43" i="3"/>
  <c r="I22" i="3"/>
  <c r="I42" i="3"/>
  <c r="H43" i="3"/>
  <c r="I26" i="3"/>
  <c r="H26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3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C4" i="1"/>
  <c r="B4" i="1"/>
  <c r="E7" i="1"/>
  <c r="E6" i="1"/>
</calcChain>
</file>

<file path=xl/sharedStrings.xml><?xml version="1.0" encoding="utf-8"?>
<sst xmlns="http://schemas.openxmlformats.org/spreadsheetml/2006/main" count="51" uniqueCount="36">
  <si>
    <t>Monto total</t>
  </si>
  <si>
    <t>TOTAL</t>
  </si>
  <si>
    <t>Renta Fija</t>
  </si>
  <si>
    <t>Renta Variable</t>
  </si>
  <si>
    <t>RESUMEN - MI PORTAFOLIO</t>
  </si>
  <si>
    <t>RECOMENDACIONES DE RIESGO:</t>
  </si>
  <si>
    <t>Conservador</t>
  </si>
  <si>
    <t>Moderado</t>
  </si>
  <si>
    <t>Riesgoso</t>
  </si>
  <si>
    <t>MIS INVERSIONES - RENTA FIJA</t>
  </si>
  <si>
    <t>Monto invertido</t>
  </si>
  <si>
    <t>Monto actual</t>
  </si>
  <si>
    <t>Rendimiento</t>
  </si>
  <si>
    <t>Fecha</t>
  </si>
  <si>
    <t>Cetes 28 dias</t>
  </si>
  <si>
    <t>Capital inicial</t>
  </si>
  <si>
    <t>Capital actual</t>
  </si>
  <si>
    <t>% de distribución</t>
  </si>
  <si>
    <t>PLATAFORMA 2:</t>
  </si>
  <si>
    <t>MIS INVERSIONES - RENTA VARIABLE</t>
  </si>
  <si>
    <t>Precio por acción</t>
  </si>
  <si>
    <t>Número de acciones</t>
  </si>
  <si>
    <t>Precio actual de la acción</t>
  </si>
  <si>
    <t>Valor actual de la inversión</t>
  </si>
  <si>
    <t xml:space="preserve">Rendimiento </t>
  </si>
  <si>
    <t>Venta</t>
  </si>
  <si>
    <t>Compra/Venta</t>
  </si>
  <si>
    <t>Compra</t>
  </si>
  <si>
    <t>Instrumento</t>
  </si>
  <si>
    <t>Monto invertido/retirado</t>
  </si>
  <si>
    <t>Ventas poner en negativo</t>
  </si>
  <si>
    <t>PLATAFORMA 1: Cetesdirecto</t>
  </si>
  <si>
    <t>PLATAFORMA 2: GBM Homebroker</t>
  </si>
  <si>
    <t>Amazon</t>
  </si>
  <si>
    <t>GBMINT BO</t>
  </si>
  <si>
    <t>PLATAFORMA 1: GBM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</si>
</sst>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A]d\-mmm\-yy;@"/>
    <numFmt numFmtId="165" formatCode="_-* #,##0_-;\-* #,##0_-;_-* &quot;-&quot;??_-;_-@_-"/>
    <numFmt numFmtId="166" formatCode="d\-m\-yy;@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0">
    <xf numFmtId="0" fontId="0" fillId="0" borderId="0" xfId="0"/>
    <xf numFmtId="0" fontId="3" fillId="0" borderId="0" xfId="0" applyFont="1" applyFill="1" applyAlignment="1">
      <alignment horizontal="center" vertical="center"/>
    </xf>
    <xf numFmtId="0" fontId="6" fillId="0" borderId="0" xfId="0" applyFont="1"/>
    <xf numFmtId="0" fontId="6" fillId="0" borderId="0" xfId="0" applyFont="1" applyFill="1"/>
    <xf numFmtId="44" fontId="6" fillId="0" borderId="0" xfId="2" applyFont="1"/>
    <xf numFmtId="0" fontId="7" fillId="0" borderId="0" xfId="0" applyFont="1" applyFill="1"/>
    <xf numFmtId="44" fontId="6" fillId="0" borderId="0" xfId="2" applyFont="1" applyFill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9" fontId="6" fillId="3" borderId="0" xfId="3" applyFont="1" applyFill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0" xfId="0" applyFont="1" applyFill="1"/>
    <xf numFmtId="44" fontId="6" fillId="3" borderId="0" xfId="2" applyFont="1" applyFill="1"/>
    <xf numFmtId="9" fontId="6" fillId="3" borderId="0" xfId="0" applyNumberFormat="1" applyFont="1" applyFill="1" applyAlignment="1">
      <alignment horizontal="center"/>
    </xf>
    <xf numFmtId="0" fontId="0" fillId="0" borderId="0" xfId="0" applyProtection="1">
      <protection locked="0"/>
    </xf>
    <xf numFmtId="44" fontId="0" fillId="0" borderId="0" xfId="2" applyFont="1" applyProtection="1">
      <protection locked="0"/>
    </xf>
    <xf numFmtId="165" fontId="0" fillId="0" borderId="0" xfId="1" applyNumberFormat="1" applyFont="1" applyAlignment="1" applyProtection="1">
      <protection locked="0"/>
    </xf>
    <xf numFmtId="164" fontId="0" fillId="0" borderId="0" xfId="0" applyNumberFormat="1" applyProtection="1">
      <protection locked="0"/>
    </xf>
    <xf numFmtId="9" fontId="0" fillId="0" borderId="0" xfId="3" applyFont="1" applyProtection="1"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44" fontId="2" fillId="4" borderId="0" xfId="2" applyFont="1" applyFill="1" applyAlignment="1" applyProtection="1">
      <alignment horizontal="center" vertical="center"/>
      <protection locked="0"/>
    </xf>
    <xf numFmtId="165" fontId="2" fillId="4" borderId="0" xfId="1" applyNumberFormat="1" applyFont="1" applyFill="1" applyAlignment="1" applyProtection="1">
      <alignment horizontal="center" vertical="center"/>
      <protection locked="0"/>
    </xf>
    <xf numFmtId="164" fontId="2" fillId="4" borderId="0" xfId="0" applyNumberFormat="1" applyFont="1" applyFill="1" applyAlignment="1" applyProtection="1">
      <alignment horizontal="center" vertical="center"/>
      <protection locked="0"/>
    </xf>
    <xf numFmtId="9" fontId="2" fillId="4" borderId="0" xfId="3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protection locked="0"/>
    </xf>
    <xf numFmtId="44" fontId="0" fillId="5" borderId="0" xfId="2" applyFont="1" applyFill="1" applyProtection="1">
      <protection locked="0"/>
    </xf>
    <xf numFmtId="165" fontId="0" fillId="5" borderId="0" xfId="1" applyNumberFormat="1" applyFont="1" applyFill="1" applyAlignment="1" applyProtection="1">
      <protection locked="0"/>
    </xf>
    <xf numFmtId="164" fontId="0" fillId="5" borderId="0" xfId="0" applyNumberFormat="1" applyFill="1" applyProtection="1">
      <protection locked="0"/>
    </xf>
    <xf numFmtId="0" fontId="0" fillId="5" borderId="0" xfId="0" applyFill="1" applyProtection="1">
      <protection locked="0"/>
    </xf>
    <xf numFmtId="9" fontId="0" fillId="5" borderId="0" xfId="3" applyFont="1" applyFill="1" applyProtection="1">
      <protection locked="0"/>
    </xf>
    <xf numFmtId="0" fontId="0" fillId="3" borderId="0" xfId="0" applyFill="1" applyProtection="1">
      <protection locked="0"/>
    </xf>
    <xf numFmtId="44" fontId="0" fillId="3" borderId="0" xfId="2" applyFont="1" applyFill="1" applyProtection="1">
      <protection locked="0"/>
    </xf>
    <xf numFmtId="165" fontId="0" fillId="3" borderId="0" xfId="1" applyNumberFormat="1" applyFont="1" applyFill="1" applyAlignment="1" applyProtection="1">
      <protection locked="0"/>
    </xf>
    <xf numFmtId="164" fontId="0" fillId="3" borderId="0" xfId="0" applyNumberFormat="1" applyFill="1" applyProtection="1">
      <protection locked="0"/>
    </xf>
    <xf numFmtId="0" fontId="5" fillId="3" borderId="0" xfId="0" applyFont="1" applyFill="1" applyProtection="1">
      <protection locked="0"/>
    </xf>
    <xf numFmtId="0" fontId="4" fillId="3" borderId="0" xfId="0" applyFont="1" applyFill="1" applyProtection="1">
      <protection locked="0"/>
    </xf>
    <xf numFmtId="44" fontId="5" fillId="3" borderId="0" xfId="2" applyFont="1" applyFill="1" applyProtection="1">
      <protection locked="0"/>
    </xf>
    <xf numFmtId="165" fontId="5" fillId="3" borderId="0" xfId="1" applyNumberFormat="1" applyFont="1" applyFill="1" applyAlignment="1" applyProtection="1">
      <protection locked="0"/>
    </xf>
    <xf numFmtId="164" fontId="5" fillId="3" borderId="0" xfId="0" applyNumberFormat="1" applyFont="1" applyFill="1" applyProtection="1">
      <protection locked="0"/>
    </xf>
    <xf numFmtId="0" fontId="4" fillId="0" borderId="0" xfId="0" applyFont="1" applyProtection="1">
      <protection locked="0"/>
    </xf>
    <xf numFmtId="0" fontId="5" fillId="4" borderId="0" xfId="0" applyFont="1" applyFill="1" applyAlignment="1" applyProtection="1">
      <alignment horizontal="left"/>
      <protection locked="0"/>
    </xf>
    <xf numFmtId="44" fontId="5" fillId="4" borderId="0" xfId="2" applyFont="1" applyFill="1" applyProtection="1">
      <protection locked="0"/>
    </xf>
    <xf numFmtId="10" fontId="2" fillId="4" borderId="0" xfId="3" applyNumberFormat="1" applyFont="1" applyFill="1" applyProtection="1">
      <protection locked="0"/>
    </xf>
    <xf numFmtId="9" fontId="0" fillId="4" borderId="0" xfId="3" applyFont="1" applyFill="1" applyProtection="1"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/>
    <xf numFmtId="44" fontId="0" fillId="3" borderId="0" xfId="2" applyFont="1" applyFill="1" applyProtection="1"/>
    <xf numFmtId="44" fontId="5" fillId="3" borderId="0" xfId="2" applyFont="1" applyFill="1" applyProtection="1"/>
    <xf numFmtId="9" fontId="0" fillId="3" borderId="0" xfId="3" applyFont="1" applyFill="1" applyProtection="1"/>
    <xf numFmtId="9" fontId="5" fillId="3" borderId="0" xfId="3" applyFont="1" applyFill="1" applyProtection="1"/>
    <xf numFmtId="44" fontId="5" fillId="4" borderId="0" xfId="2" applyFont="1" applyFill="1" applyProtection="1"/>
    <xf numFmtId="44" fontId="0" fillId="7" borderId="0" xfId="2" applyFont="1" applyFill="1" applyProtection="1"/>
    <xf numFmtId="44" fontId="5" fillId="7" borderId="0" xfId="2" applyFont="1" applyFill="1" applyProtection="1"/>
    <xf numFmtId="9" fontId="0" fillId="7" borderId="0" xfId="3" applyFont="1" applyFill="1" applyProtection="1"/>
    <xf numFmtId="9" fontId="5" fillId="7" borderId="0" xfId="3" applyFont="1" applyFill="1" applyProtection="1"/>
    <xf numFmtId="166" fontId="0" fillId="0" borderId="0" xfId="0" applyNumberFormat="1" applyAlignment="1" applyProtection="1">
      <alignment horizontal="left"/>
      <protection locked="0"/>
    </xf>
    <xf numFmtId="166" fontId="2" fillId="4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166" fontId="0" fillId="0" borderId="0" xfId="0" applyNumberFormat="1" applyProtection="1">
      <protection locked="0"/>
    </xf>
    <xf numFmtId="44" fontId="0" fillId="0" borderId="0" xfId="2" applyFont="1" applyAlignment="1" applyProtection="1">
      <protection locked="0"/>
    </xf>
    <xf numFmtId="0" fontId="0" fillId="0" borderId="0" xfId="0" applyFill="1" applyProtection="1">
      <protection locked="0"/>
    </xf>
    <xf numFmtId="166" fontId="5" fillId="5" borderId="0" xfId="0" applyNumberFormat="1" applyFont="1" applyFill="1" applyAlignment="1" applyProtection="1">
      <protection locked="0"/>
    </xf>
    <xf numFmtId="44" fontId="0" fillId="5" borderId="0" xfId="2" applyFont="1" applyFill="1" applyAlignment="1" applyProtection="1">
      <protection locked="0"/>
    </xf>
    <xf numFmtId="166" fontId="0" fillId="3" borderId="0" xfId="0" applyNumberFormat="1" applyFill="1" applyProtection="1">
      <protection locked="0"/>
    </xf>
    <xf numFmtId="44" fontId="0" fillId="3" borderId="0" xfId="2" applyFont="1" applyFill="1" applyAlignment="1" applyProtection="1">
      <protection locked="0"/>
    </xf>
    <xf numFmtId="166" fontId="0" fillId="3" borderId="0" xfId="2" applyNumberFormat="1" applyFont="1" applyFill="1" applyProtection="1">
      <protection locked="0"/>
    </xf>
    <xf numFmtId="166" fontId="4" fillId="3" borderId="0" xfId="0" applyNumberFormat="1" applyFont="1" applyFill="1" applyProtection="1">
      <protection locked="0"/>
    </xf>
    <xf numFmtId="166" fontId="5" fillId="4" borderId="0" xfId="2" applyNumberFormat="1" applyFont="1" applyFill="1" applyProtection="1">
      <protection locked="0"/>
    </xf>
    <xf numFmtId="44" fontId="5" fillId="3" borderId="0" xfId="2" applyFont="1" applyFill="1" applyAlignment="1" applyProtection="1"/>
    <xf numFmtId="44" fontId="2" fillId="4" borderId="0" xfId="2" applyFont="1" applyFill="1" applyProtection="1"/>
    <xf numFmtId="44" fontId="0" fillId="0" borderId="0" xfId="2" applyFont="1" applyProtection="1"/>
    <xf numFmtId="164" fontId="0" fillId="0" borderId="0" xfId="0" applyNumberFormat="1" applyProtection="1"/>
    <xf numFmtId="0" fontId="8" fillId="2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44" fontId="0" fillId="6" borderId="0" xfId="2" applyFont="1" applyFill="1" applyAlignment="1" applyProtection="1">
      <alignment horizontal="center"/>
      <protection locked="0"/>
    </xf>
  </cellXfs>
  <cellStyles count="10">
    <cellStyle name="Hipervínculo" xfId="8" builtinId="8" hidden="1"/>
    <cellStyle name="Hipervínculo visitado" xfId="9" builtinId="9" hidden="1"/>
    <cellStyle name="Millares" xfId="1" builtinId="3"/>
    <cellStyle name="Millares 2" xfId="4"/>
    <cellStyle name="Moneda" xfId="2" builtinId="4"/>
    <cellStyle name="Moneda 2" xfId="5"/>
    <cellStyle name="Moneda 3" xfId="6"/>
    <cellStyle name="Normal" xfId="0" builtinId="0"/>
    <cellStyle name="Porcentaje" xfId="3" builtinId="5"/>
    <cellStyle name="Porcentaje 2" xfId="7"/>
  </cellStyles>
  <dxfs count="12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MIS INVERSIONES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'Mi PORTAFOLIO'!$A$6:$A$7</c:f>
              <c:strCache>
                <c:ptCount val="2"/>
                <c:pt idx="0">
                  <c:v>Renta Fija</c:v>
                </c:pt>
                <c:pt idx="1">
                  <c:v>Renta Variable</c:v>
                </c:pt>
              </c:strCache>
            </c:strRef>
          </c:cat>
          <c:val>
            <c:numRef>
              <c:f>'Mi PORTAFOLIO'!$B$6:$B$7</c:f>
              <c:numCache>
                <c:formatCode>_("$"* #,##0.00_);_("$"* \(#,##0.00\);_("$"* "-"??_);_(@_)</c:formatCode>
                <c:ptCount val="2"/>
                <c:pt idx="0">
                  <c:v>1050.0</c:v>
                </c:pt>
                <c:pt idx="1">
                  <c:v>2599.6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 orientation="portrait" horizontalDpi="0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1191684</xdr:colOff>
      <xdr:row>2</xdr:row>
      <xdr:rowOff>131939</xdr:rowOff>
    </xdr:from>
    <xdr:to>
      <xdr:col>11</xdr:col>
      <xdr:colOff>265289</xdr:colOff>
      <xdr:row>16</xdr:row>
      <xdr:rowOff>53623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 enableFormatConditionsCalculation="0"/>
  <dimension ref="A2:S14"/>
  <sheetViews>
    <sheetView showGridLines="0" tabSelected="1" showRuler="0" zoomScale="90" workbookViewId="0">
      <selection activeCell="C18" sqref="C18"/>
    </sheetView>
  </sheetViews>
  <sheetFormatPr baseColWidth="10" defaultRowHeight="21" x14ac:dyDescent="0.25"/>
  <cols>
    <col min="1" max="1" width="20.6640625" style="2" customWidth="1"/>
    <col min="2" max="4" width="17.5" style="4" customWidth="1"/>
    <col min="5" max="5" width="21.83203125" style="7" customWidth="1"/>
    <col min="6" max="6" width="6" style="2" customWidth="1"/>
    <col min="7" max="7" width="8" style="2" customWidth="1"/>
    <col min="8" max="8" width="10.83203125" style="2"/>
    <col min="9" max="9" width="4.6640625" style="2" customWidth="1"/>
    <col min="10" max="10" width="17.1640625" style="2" customWidth="1"/>
    <col min="11" max="11" width="10.83203125" style="2"/>
    <col min="12" max="12" width="5" style="2" customWidth="1"/>
    <col min="13" max="13" width="13.33203125" style="2" customWidth="1"/>
    <col min="14" max="14" width="7.83203125" style="2" customWidth="1"/>
    <col min="15" max="15" width="18.1640625" style="2" customWidth="1"/>
    <col min="16" max="16" width="17.1640625" style="7" bestFit="1" customWidth="1"/>
    <col min="17" max="17" width="12.5" style="7" bestFit="1" customWidth="1"/>
    <col min="18" max="18" width="13" style="7" customWidth="1"/>
    <col min="19" max="19" width="5.83203125" style="2" customWidth="1"/>
    <col min="20" max="16384" width="10.83203125" style="2"/>
  </cols>
  <sheetData>
    <row r="2" spans="1:19" ht="41" customHeight="1" x14ac:dyDescent="0.25">
      <c r="A2" s="76" t="s">
        <v>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s="3" customFormat="1" ht="29" customHeight="1" x14ac:dyDescent="0.25">
      <c r="A3" s="12"/>
      <c r="B3" s="13" t="s">
        <v>15</v>
      </c>
      <c r="C3" s="13" t="s">
        <v>16</v>
      </c>
      <c r="D3" s="13" t="s">
        <v>12</v>
      </c>
      <c r="E3" s="13" t="s">
        <v>17</v>
      </c>
      <c r="F3" s="1"/>
      <c r="G3" s="1"/>
      <c r="H3" s="1"/>
      <c r="I3" s="1"/>
      <c r="J3" s="1"/>
      <c r="K3" s="1"/>
      <c r="P3" s="8"/>
      <c r="Q3" s="8"/>
      <c r="R3" s="8"/>
    </row>
    <row r="4" spans="1:19" ht="25" customHeight="1" x14ac:dyDescent="0.25">
      <c r="A4" s="14" t="s">
        <v>0</v>
      </c>
      <c r="B4" s="15">
        <f>SUM(B6:B7)</f>
        <v>3649.6</v>
      </c>
      <c r="C4" s="15">
        <f>SUM(C6:C7)</f>
        <v>4140</v>
      </c>
      <c r="D4" s="15"/>
      <c r="E4" s="16">
        <v>1</v>
      </c>
      <c r="O4" s="77" t="s">
        <v>5</v>
      </c>
      <c r="P4" s="77"/>
      <c r="Q4" s="77"/>
      <c r="R4" s="77"/>
    </row>
    <row r="5" spans="1:19" ht="25" customHeight="1" x14ac:dyDescent="0.25">
      <c r="A5" s="5"/>
      <c r="B5" s="6"/>
      <c r="C5" s="6"/>
      <c r="D5" s="6"/>
      <c r="O5" s="9"/>
      <c r="P5" s="10" t="s">
        <v>6</v>
      </c>
      <c r="Q5" s="10" t="s">
        <v>7</v>
      </c>
      <c r="R5" s="10" t="s">
        <v>8</v>
      </c>
    </row>
    <row r="6" spans="1:19" ht="25" customHeight="1" x14ac:dyDescent="0.25">
      <c r="A6" s="14" t="s">
        <v>2</v>
      </c>
      <c r="B6" s="15">
        <f>'RENTA FIJA'!D46</f>
        <v>1050</v>
      </c>
      <c r="C6" s="15">
        <f>'RENTA FIJA'!E46</f>
        <v>1070</v>
      </c>
      <c r="D6" s="15"/>
      <c r="E6" s="11">
        <f>B6/$B$4</f>
        <v>0.28770276194651467</v>
      </c>
      <c r="O6" s="9" t="s">
        <v>2</v>
      </c>
      <c r="P6" s="11">
        <v>0.8</v>
      </c>
      <c r="Q6" s="11">
        <v>0.5</v>
      </c>
      <c r="R6" s="11">
        <v>0.2</v>
      </c>
    </row>
    <row r="7" spans="1:19" ht="25" customHeight="1" x14ac:dyDescent="0.25">
      <c r="A7" s="14" t="s">
        <v>3</v>
      </c>
      <c r="B7" s="15">
        <f>'RENTA VARIABLE'!E45</f>
        <v>2599.6</v>
      </c>
      <c r="C7" s="15">
        <f>'RENTA VARIABLE'!H45</f>
        <v>3070</v>
      </c>
      <c r="D7" s="15"/>
      <c r="E7" s="11">
        <f>B7/$B$4</f>
        <v>0.71229723805348533</v>
      </c>
      <c r="O7" s="9" t="s">
        <v>3</v>
      </c>
      <c r="P7" s="11">
        <v>0.2</v>
      </c>
      <c r="Q7" s="11">
        <v>0.5</v>
      </c>
      <c r="R7" s="11">
        <v>0.8</v>
      </c>
    </row>
    <row r="11" spans="1:19" x14ac:dyDescent="0.25">
      <c r="B11" s="2"/>
      <c r="C11" s="2"/>
      <c r="D11" s="2"/>
    </row>
    <row r="12" spans="1:19" x14ac:dyDescent="0.25">
      <c r="B12" s="2"/>
      <c r="C12" s="2"/>
      <c r="D12" s="2"/>
    </row>
    <row r="13" spans="1:19" x14ac:dyDescent="0.25">
      <c r="B13" s="2"/>
      <c r="C13" s="2"/>
      <c r="D13" s="2"/>
    </row>
    <row r="14" spans="1:19" x14ac:dyDescent="0.25">
      <c r="B14" s="2"/>
      <c r="C14" s="2"/>
      <c r="D14" s="2"/>
    </row>
  </sheetData>
  <mergeCells count="2">
    <mergeCell ref="A2:S2"/>
    <mergeCell ref="O4:R4"/>
  </mergeCells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7"/>
  <sheetViews>
    <sheetView showGridLines="0" showRuler="0" zoomScale="115" workbookViewId="0">
      <pane ySplit="4" topLeftCell="A5" activePane="bottomLeft" state="frozen"/>
      <selection pane="bottomLeft" activeCell="A7" sqref="A7"/>
    </sheetView>
  </sheetViews>
  <sheetFormatPr baseColWidth="10" defaultRowHeight="16" x14ac:dyDescent="0.2"/>
  <cols>
    <col min="1" max="1" width="14.1640625" style="17" customWidth="1"/>
    <col min="2" max="2" width="20.1640625" style="59" customWidth="1"/>
    <col min="3" max="4" width="23.1640625" style="18" customWidth="1"/>
    <col min="5" max="5" width="19.33203125" style="20" customWidth="1"/>
    <col min="6" max="16384" width="10.83203125" style="17"/>
  </cols>
  <sheetData>
    <row r="2" spans="1:5" ht="24" x14ac:dyDescent="0.2">
      <c r="A2" s="78" t="s">
        <v>9</v>
      </c>
      <c r="B2" s="78"/>
      <c r="C2" s="78"/>
      <c r="D2" s="78"/>
      <c r="E2" s="78"/>
    </row>
    <row r="3" spans="1:5" x14ac:dyDescent="0.2">
      <c r="D3" s="79" t="s">
        <v>30</v>
      </c>
      <c r="E3" s="79"/>
    </row>
    <row r="4" spans="1:5" s="61" customFormat="1" ht="22" customHeight="1" x14ac:dyDescent="0.2">
      <c r="A4" s="22" t="s">
        <v>26</v>
      </c>
      <c r="B4" s="60" t="s">
        <v>13</v>
      </c>
      <c r="C4" s="22" t="s">
        <v>28</v>
      </c>
      <c r="D4" s="23" t="s">
        <v>29</v>
      </c>
      <c r="E4" s="23" t="s">
        <v>11</v>
      </c>
    </row>
    <row r="5" spans="1:5" s="64" customFormat="1" ht="21" customHeight="1" x14ac:dyDescent="0.2">
      <c r="A5" s="17"/>
      <c r="B5" s="62"/>
      <c r="C5" s="17"/>
      <c r="D5" s="18"/>
      <c r="E5" s="63"/>
    </row>
    <row r="6" spans="1:5" ht="19" x14ac:dyDescent="0.25">
      <c r="A6" s="28" t="s">
        <v>31</v>
      </c>
      <c r="B6" s="65"/>
      <c r="C6" s="28"/>
      <c r="D6" s="29"/>
      <c r="E6" s="66"/>
    </row>
    <row r="7" spans="1:5" x14ac:dyDescent="0.2">
      <c r="A7" s="34" t="s">
        <v>27</v>
      </c>
      <c r="B7" s="67">
        <v>43977</v>
      </c>
      <c r="C7" s="34" t="s">
        <v>14</v>
      </c>
      <c r="D7" s="35">
        <v>7050</v>
      </c>
      <c r="E7" s="68">
        <v>7070</v>
      </c>
    </row>
    <row r="8" spans="1:5" x14ac:dyDescent="0.2">
      <c r="A8" s="34" t="s">
        <v>25</v>
      </c>
      <c r="B8" s="67">
        <v>44069</v>
      </c>
      <c r="C8" s="34" t="s">
        <v>14</v>
      </c>
      <c r="D8" s="35">
        <v>-6000</v>
      </c>
      <c r="E8" s="68">
        <v>-6000</v>
      </c>
    </row>
    <row r="9" spans="1:5" x14ac:dyDescent="0.2">
      <c r="A9" s="34"/>
      <c r="B9" s="67"/>
      <c r="C9" s="34"/>
      <c r="D9" s="35"/>
      <c r="E9" s="68"/>
    </row>
    <row r="10" spans="1:5" x14ac:dyDescent="0.2">
      <c r="A10" s="34"/>
      <c r="B10" s="69"/>
      <c r="C10" s="35"/>
      <c r="D10" s="68"/>
      <c r="E10" s="37"/>
    </row>
    <row r="11" spans="1:5" x14ac:dyDescent="0.2">
      <c r="A11" s="34"/>
      <c r="B11" s="67"/>
      <c r="C11" s="35"/>
      <c r="D11" s="68"/>
      <c r="E11" s="37"/>
    </row>
    <row r="12" spans="1:5" x14ac:dyDescent="0.2">
      <c r="A12" s="34"/>
      <c r="B12" s="67"/>
      <c r="C12" s="35"/>
      <c r="D12" s="68"/>
      <c r="E12" s="37"/>
    </row>
    <row r="13" spans="1:5" x14ac:dyDescent="0.2">
      <c r="A13" s="34"/>
      <c r="B13" s="67"/>
      <c r="C13" s="35"/>
      <c r="D13" s="68"/>
      <c r="E13" s="37"/>
    </row>
    <row r="14" spans="1:5" ht="24" customHeight="1" x14ac:dyDescent="0.2">
      <c r="A14" s="34"/>
      <c r="B14" s="67"/>
      <c r="C14" s="35"/>
      <c r="D14" s="68"/>
      <c r="E14" s="37"/>
    </row>
    <row r="15" spans="1:5" x14ac:dyDescent="0.2">
      <c r="A15" s="34"/>
      <c r="B15" s="67"/>
      <c r="C15" s="35"/>
      <c r="D15" s="68"/>
      <c r="E15" s="37"/>
    </row>
    <row r="16" spans="1:5" x14ac:dyDescent="0.2">
      <c r="A16" s="34"/>
      <c r="B16" s="67"/>
      <c r="C16" s="35"/>
      <c r="D16" s="68"/>
      <c r="E16" s="37"/>
    </row>
    <row r="17" spans="1:5" x14ac:dyDescent="0.2">
      <c r="A17" s="34"/>
      <c r="B17" s="67"/>
      <c r="C17" s="35"/>
      <c r="D17" s="68"/>
      <c r="E17" s="37"/>
    </row>
    <row r="18" spans="1:5" x14ac:dyDescent="0.2">
      <c r="A18" s="34"/>
      <c r="B18" s="67"/>
      <c r="C18" s="35"/>
      <c r="D18" s="68"/>
      <c r="E18" s="37"/>
    </row>
    <row r="19" spans="1:5" x14ac:dyDescent="0.2">
      <c r="A19" s="34"/>
      <c r="B19" s="67"/>
      <c r="C19" s="35"/>
      <c r="D19" s="68"/>
      <c r="E19" s="37"/>
    </row>
    <row r="20" spans="1:5" x14ac:dyDescent="0.2">
      <c r="A20" s="34"/>
      <c r="B20" s="67"/>
      <c r="C20" s="35"/>
      <c r="D20" s="68"/>
      <c r="E20" s="37"/>
    </row>
    <row r="21" spans="1:5" x14ac:dyDescent="0.2">
      <c r="A21" s="34"/>
      <c r="B21" s="67"/>
      <c r="C21" s="35"/>
      <c r="D21" s="68"/>
      <c r="E21" s="37"/>
    </row>
    <row r="22" spans="1:5" x14ac:dyDescent="0.2">
      <c r="A22" s="34"/>
      <c r="B22" s="67"/>
      <c r="C22" s="35"/>
      <c r="D22" s="68"/>
      <c r="E22" s="37"/>
    </row>
    <row r="23" spans="1:5" x14ac:dyDescent="0.2">
      <c r="A23" s="34"/>
      <c r="B23" s="67"/>
      <c r="C23" s="35"/>
      <c r="D23" s="68"/>
      <c r="E23" s="37"/>
    </row>
    <row r="24" spans="1:5" ht="19" x14ac:dyDescent="0.25">
      <c r="A24" s="38" t="s">
        <v>1</v>
      </c>
      <c r="B24" s="70"/>
      <c r="C24" s="35"/>
      <c r="D24" s="51">
        <f>SUM(D7:D23)</f>
        <v>1050</v>
      </c>
      <c r="E24" s="72">
        <f>SUM(E7:E23)</f>
        <v>1070</v>
      </c>
    </row>
    <row r="25" spans="1:5" x14ac:dyDescent="0.2">
      <c r="B25" s="62"/>
      <c r="D25" s="63"/>
    </row>
    <row r="26" spans="1:5" ht="19" x14ac:dyDescent="0.25">
      <c r="A26" s="28" t="s">
        <v>32</v>
      </c>
      <c r="B26" s="65"/>
      <c r="C26" s="29"/>
      <c r="D26" s="66"/>
      <c r="E26" s="31"/>
    </row>
    <row r="27" spans="1:5" x14ac:dyDescent="0.2">
      <c r="A27" s="34"/>
      <c r="B27" s="67"/>
      <c r="C27" s="35"/>
      <c r="D27" s="68"/>
      <c r="E27" s="37"/>
    </row>
    <row r="28" spans="1:5" x14ac:dyDescent="0.2">
      <c r="A28" s="34"/>
      <c r="B28" s="67"/>
      <c r="C28" s="35"/>
      <c r="D28" s="68"/>
      <c r="E28" s="37"/>
    </row>
    <row r="29" spans="1:5" x14ac:dyDescent="0.2">
      <c r="A29" s="34"/>
      <c r="B29" s="67"/>
      <c r="C29" s="35"/>
      <c r="D29" s="68"/>
      <c r="E29" s="37"/>
    </row>
    <row r="30" spans="1:5" x14ac:dyDescent="0.2">
      <c r="A30" s="34"/>
      <c r="B30" s="67"/>
      <c r="C30" s="35"/>
      <c r="D30" s="68"/>
      <c r="E30" s="37"/>
    </row>
    <row r="31" spans="1:5" x14ac:dyDescent="0.2">
      <c r="A31" s="34"/>
      <c r="B31" s="67"/>
      <c r="C31" s="35"/>
      <c r="D31" s="68"/>
      <c r="E31" s="37"/>
    </row>
    <row r="32" spans="1:5" x14ac:dyDescent="0.2">
      <c r="A32" s="34"/>
      <c r="B32" s="67"/>
      <c r="C32" s="35"/>
      <c r="D32" s="68"/>
      <c r="E32" s="37"/>
    </row>
    <row r="33" spans="1:5" x14ac:dyDescent="0.2">
      <c r="A33" s="34"/>
      <c r="B33" s="67"/>
      <c r="C33" s="35"/>
      <c r="D33" s="68"/>
      <c r="E33" s="37"/>
    </row>
    <row r="34" spans="1:5" x14ac:dyDescent="0.2">
      <c r="A34" s="34"/>
      <c r="B34" s="67"/>
      <c r="C34" s="35"/>
      <c r="D34" s="68"/>
      <c r="E34" s="37"/>
    </row>
    <row r="35" spans="1:5" x14ac:dyDescent="0.2">
      <c r="A35" s="34"/>
      <c r="B35" s="67"/>
      <c r="C35" s="35"/>
      <c r="D35" s="68"/>
      <c r="E35" s="37"/>
    </row>
    <row r="36" spans="1:5" x14ac:dyDescent="0.2">
      <c r="A36" s="34"/>
      <c r="B36" s="67"/>
      <c r="C36" s="35"/>
      <c r="D36" s="68"/>
      <c r="E36" s="37"/>
    </row>
    <row r="37" spans="1:5" x14ac:dyDescent="0.2">
      <c r="A37" s="34"/>
      <c r="B37" s="67"/>
      <c r="C37" s="35"/>
      <c r="D37" s="68"/>
      <c r="E37" s="37"/>
    </row>
    <row r="38" spans="1:5" x14ac:dyDescent="0.2">
      <c r="A38" s="34"/>
      <c r="B38" s="67"/>
      <c r="C38" s="35"/>
      <c r="D38" s="68"/>
      <c r="E38" s="37"/>
    </row>
    <row r="39" spans="1:5" x14ac:dyDescent="0.2">
      <c r="A39" s="34"/>
      <c r="B39" s="67"/>
      <c r="C39" s="35"/>
      <c r="D39" s="68"/>
      <c r="E39" s="37"/>
    </row>
    <row r="40" spans="1:5" x14ac:dyDescent="0.2">
      <c r="A40" s="34"/>
      <c r="B40" s="67"/>
      <c r="C40" s="35"/>
      <c r="D40" s="68"/>
      <c r="E40" s="37"/>
    </row>
    <row r="41" spans="1:5" x14ac:dyDescent="0.2">
      <c r="A41" s="34"/>
      <c r="B41" s="67"/>
      <c r="C41" s="35"/>
      <c r="D41" s="68"/>
      <c r="E41" s="37"/>
    </row>
    <row r="42" spans="1:5" x14ac:dyDescent="0.2">
      <c r="A42" s="34"/>
      <c r="B42" s="67"/>
      <c r="C42" s="35"/>
      <c r="D42" s="68"/>
      <c r="E42" s="37"/>
    </row>
    <row r="43" spans="1:5" x14ac:dyDescent="0.2">
      <c r="A43" s="34"/>
      <c r="B43" s="67"/>
      <c r="C43" s="35"/>
      <c r="D43" s="68"/>
      <c r="E43" s="37"/>
    </row>
    <row r="44" spans="1:5" ht="19" x14ac:dyDescent="0.25">
      <c r="A44" s="38" t="s">
        <v>1</v>
      </c>
      <c r="B44" s="67"/>
      <c r="C44" s="40"/>
      <c r="D44" s="51">
        <f>SUM(D27:D43)</f>
        <v>0</v>
      </c>
      <c r="E44" s="72">
        <f>SUM(E27:E43)</f>
        <v>0</v>
      </c>
    </row>
    <row r="45" spans="1:5" x14ac:dyDescent="0.2">
      <c r="B45" s="62"/>
      <c r="D45" s="63"/>
      <c r="E45" s="17"/>
    </row>
    <row r="46" spans="1:5" ht="19" x14ac:dyDescent="0.25">
      <c r="A46" s="44" t="s">
        <v>1</v>
      </c>
      <c r="B46" s="71"/>
      <c r="C46" s="45"/>
      <c r="D46" s="73">
        <f>D44+D24</f>
        <v>1050</v>
      </c>
      <c r="E46" s="73">
        <f>E44+E24</f>
        <v>1070</v>
      </c>
    </row>
    <row r="47" spans="1:5" x14ac:dyDescent="0.2">
      <c r="D47" s="74"/>
      <c r="E47" s="75"/>
    </row>
  </sheetData>
  <mergeCells count="2">
    <mergeCell ref="A2:E2"/>
    <mergeCell ref="D3:E3"/>
  </mergeCells>
  <conditionalFormatting sqref="D1:E1048576">
    <cfRule type="cellIs" dxfId="11" priority="1" operator="lessThan">
      <formula>0</formula>
    </cfRule>
  </conditionalFormatting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Datos!$A$1:$A$2</xm:f>
          </x14:formula1>
          <xm:sqref>A7:A23 A27:A43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showRuler="0" zoomScale="115" workbookViewId="0">
      <pane ySplit="3" topLeftCell="A4" activePane="bottomLeft" state="frozen"/>
      <selection pane="bottomLeft" activeCell="A26" sqref="A26"/>
    </sheetView>
  </sheetViews>
  <sheetFormatPr baseColWidth="10" defaultRowHeight="16" x14ac:dyDescent="0.2"/>
  <cols>
    <col min="1" max="1" width="16.33203125" style="17" customWidth="1"/>
    <col min="2" max="2" width="17.6640625" style="17" bestFit="1" customWidth="1"/>
    <col min="3" max="3" width="16" style="17" bestFit="1" customWidth="1"/>
    <col min="4" max="4" width="18" style="19" customWidth="1"/>
    <col min="5" max="5" width="15.6640625" style="18" customWidth="1"/>
    <col min="6" max="6" width="19.1640625" style="17" customWidth="1"/>
    <col min="7" max="7" width="23.1640625" style="17" customWidth="1"/>
    <col min="8" max="8" width="25.1640625" style="18" customWidth="1"/>
    <col min="9" max="9" width="14.33203125" style="21" customWidth="1"/>
    <col min="10" max="16384" width="10.83203125" style="17"/>
  </cols>
  <sheetData>
    <row r="1" spans="1:9" ht="24" x14ac:dyDescent="0.2">
      <c r="A1" s="78" t="s">
        <v>19</v>
      </c>
      <c r="B1" s="78"/>
      <c r="C1" s="78"/>
      <c r="D1" s="78"/>
      <c r="E1" s="78"/>
      <c r="F1" s="78"/>
      <c r="G1" s="78"/>
      <c r="H1" s="78"/>
      <c r="I1" s="78"/>
    </row>
    <row r="2" spans="1:9" x14ac:dyDescent="0.2">
      <c r="C2" s="18"/>
      <c r="F2" s="20"/>
    </row>
    <row r="3" spans="1:9" s="27" customFormat="1" ht="26" customHeight="1" x14ac:dyDescent="0.2">
      <c r="A3" s="22" t="s">
        <v>26</v>
      </c>
      <c r="B3" s="22" t="s">
        <v>28</v>
      </c>
      <c r="C3" s="23" t="s">
        <v>20</v>
      </c>
      <c r="D3" s="24" t="s">
        <v>21</v>
      </c>
      <c r="E3" s="23" t="s">
        <v>10</v>
      </c>
      <c r="F3" s="25" t="s">
        <v>13</v>
      </c>
      <c r="G3" s="23" t="s">
        <v>22</v>
      </c>
      <c r="H3" s="23" t="s">
        <v>23</v>
      </c>
      <c r="I3" s="26" t="s">
        <v>24</v>
      </c>
    </row>
    <row r="4" spans="1:9" x14ac:dyDescent="0.2">
      <c r="C4" s="18"/>
      <c r="F4" s="20"/>
    </row>
    <row r="5" spans="1:9" ht="16" customHeight="1" x14ac:dyDescent="0.25">
      <c r="A5" s="28" t="s">
        <v>35</v>
      </c>
      <c r="B5" s="28"/>
      <c r="C5" s="29"/>
      <c r="D5" s="30"/>
      <c r="E5" s="29"/>
      <c r="F5" s="31"/>
      <c r="G5" s="32"/>
      <c r="H5" s="29"/>
      <c r="I5" s="33"/>
    </row>
    <row r="6" spans="1:9" x14ac:dyDescent="0.2">
      <c r="A6" s="49" t="s">
        <v>27</v>
      </c>
      <c r="B6" s="34" t="s">
        <v>33</v>
      </c>
      <c r="C6" s="35">
        <v>305</v>
      </c>
      <c r="D6" s="36">
        <v>10</v>
      </c>
      <c r="E6" s="55">
        <f t="shared" ref="E6:E22" si="0">IF(A6="venta",(C6*D6)*-1,(C6*D6))</f>
        <v>3050</v>
      </c>
      <c r="F6" s="37">
        <v>43977</v>
      </c>
      <c r="G6" s="35">
        <v>307</v>
      </c>
      <c r="H6" s="55">
        <f>IF(A6="Compra",(G6*D6),"")</f>
        <v>3070</v>
      </c>
      <c r="I6" s="57">
        <f>IF(A6="compra",(IF(E6="","",((H6/E6)-1))),0)</f>
        <v>6.5573770491802463E-3</v>
      </c>
    </row>
    <row r="7" spans="1:9" x14ac:dyDescent="0.2">
      <c r="A7" s="49" t="s">
        <v>25</v>
      </c>
      <c r="B7" s="34" t="s">
        <v>34</v>
      </c>
      <c r="C7" s="35">
        <v>11.26</v>
      </c>
      <c r="D7" s="36">
        <v>40</v>
      </c>
      <c r="E7" s="55">
        <f t="shared" si="0"/>
        <v>-450.4</v>
      </c>
      <c r="F7" s="37">
        <v>43979</v>
      </c>
      <c r="G7" s="35">
        <v>9</v>
      </c>
      <c r="H7" s="55">
        <f>IF(A7="Compra",(G7*D7),0)</f>
        <v>0</v>
      </c>
      <c r="I7" s="57">
        <f t="shared" ref="I7:I21" si="1">IF(A7="compra",(IF(E7="","",((H7/E7)-1))),0)</f>
        <v>0</v>
      </c>
    </row>
    <row r="8" spans="1:9" x14ac:dyDescent="0.2">
      <c r="A8" s="49"/>
      <c r="B8" s="34"/>
      <c r="C8" s="35"/>
      <c r="D8" s="36"/>
      <c r="E8" s="55">
        <f>IF(A8="venta",(C8*D8)*-1,(C8*D8))</f>
        <v>0</v>
      </c>
      <c r="F8" s="37"/>
      <c r="G8" s="35"/>
      <c r="H8" s="55">
        <f>IF(A8="Compra",(G8*D8),E8)</f>
        <v>0</v>
      </c>
      <c r="I8" s="57">
        <f t="shared" si="1"/>
        <v>0</v>
      </c>
    </row>
    <row r="9" spans="1:9" x14ac:dyDescent="0.2">
      <c r="A9" s="49"/>
      <c r="B9" s="34"/>
      <c r="C9" s="35"/>
      <c r="D9" s="36"/>
      <c r="E9" s="55">
        <f>IF(A9="venta",(C9*D9)*-1,(C9*D9))</f>
        <v>0</v>
      </c>
      <c r="F9" s="37"/>
      <c r="G9" s="35"/>
      <c r="H9" s="55">
        <f t="shared" ref="H9:H22" si="2">IF(A9="Compra",(G9*D9),0)</f>
        <v>0</v>
      </c>
      <c r="I9" s="57">
        <f t="shared" si="1"/>
        <v>0</v>
      </c>
    </row>
    <row r="10" spans="1:9" x14ac:dyDescent="0.2">
      <c r="A10" s="49"/>
      <c r="B10" s="34"/>
      <c r="C10" s="35"/>
      <c r="D10" s="36"/>
      <c r="E10" s="55">
        <f t="shared" si="0"/>
        <v>0</v>
      </c>
      <c r="F10" s="37"/>
      <c r="G10" s="35"/>
      <c r="H10" s="55">
        <f t="shared" si="2"/>
        <v>0</v>
      </c>
      <c r="I10" s="57">
        <f t="shared" si="1"/>
        <v>0</v>
      </c>
    </row>
    <row r="11" spans="1:9" x14ac:dyDescent="0.2">
      <c r="A11" s="49"/>
      <c r="B11" s="34"/>
      <c r="C11" s="35"/>
      <c r="D11" s="36"/>
      <c r="E11" s="55">
        <f t="shared" si="0"/>
        <v>0</v>
      </c>
      <c r="F11" s="37"/>
      <c r="G11" s="35"/>
      <c r="H11" s="55">
        <f t="shared" si="2"/>
        <v>0</v>
      </c>
      <c r="I11" s="57">
        <f t="shared" si="1"/>
        <v>0</v>
      </c>
    </row>
    <row r="12" spans="1:9" x14ac:dyDescent="0.2">
      <c r="A12" s="49"/>
      <c r="B12" s="34"/>
      <c r="C12" s="35"/>
      <c r="D12" s="36"/>
      <c r="E12" s="55">
        <f t="shared" si="0"/>
        <v>0</v>
      </c>
      <c r="F12" s="37"/>
      <c r="G12" s="35"/>
      <c r="H12" s="55">
        <f t="shared" si="2"/>
        <v>0</v>
      </c>
      <c r="I12" s="57">
        <f t="shared" si="1"/>
        <v>0</v>
      </c>
    </row>
    <row r="13" spans="1:9" x14ac:dyDescent="0.2">
      <c r="A13" s="49"/>
      <c r="B13" s="34"/>
      <c r="C13" s="35"/>
      <c r="D13" s="36"/>
      <c r="E13" s="55">
        <f t="shared" si="0"/>
        <v>0</v>
      </c>
      <c r="F13" s="37"/>
      <c r="G13" s="35"/>
      <c r="H13" s="55">
        <f t="shared" si="2"/>
        <v>0</v>
      </c>
      <c r="I13" s="57">
        <f t="shared" si="1"/>
        <v>0</v>
      </c>
    </row>
    <row r="14" spans="1:9" x14ac:dyDescent="0.2">
      <c r="A14" s="49"/>
      <c r="B14" s="34"/>
      <c r="C14" s="35"/>
      <c r="D14" s="36"/>
      <c r="E14" s="55">
        <f t="shared" si="0"/>
        <v>0</v>
      </c>
      <c r="F14" s="37"/>
      <c r="G14" s="35"/>
      <c r="H14" s="55">
        <f t="shared" si="2"/>
        <v>0</v>
      </c>
      <c r="I14" s="57">
        <f t="shared" si="1"/>
        <v>0</v>
      </c>
    </row>
    <row r="15" spans="1:9" x14ac:dyDescent="0.2">
      <c r="A15" s="49"/>
      <c r="B15" s="34"/>
      <c r="C15" s="35"/>
      <c r="D15" s="36"/>
      <c r="E15" s="55">
        <f t="shared" si="0"/>
        <v>0</v>
      </c>
      <c r="F15" s="37"/>
      <c r="G15" s="35"/>
      <c r="H15" s="55">
        <f t="shared" si="2"/>
        <v>0</v>
      </c>
      <c r="I15" s="57">
        <f t="shared" si="1"/>
        <v>0</v>
      </c>
    </row>
    <row r="16" spans="1:9" x14ac:dyDescent="0.2">
      <c r="A16" s="49"/>
      <c r="B16" s="34"/>
      <c r="C16" s="35"/>
      <c r="D16" s="36"/>
      <c r="E16" s="55">
        <f t="shared" si="0"/>
        <v>0</v>
      </c>
      <c r="F16" s="37"/>
      <c r="G16" s="35"/>
      <c r="H16" s="55">
        <f t="shared" si="2"/>
        <v>0</v>
      </c>
      <c r="I16" s="57">
        <f t="shared" si="1"/>
        <v>0</v>
      </c>
    </row>
    <row r="17" spans="1:9" x14ac:dyDescent="0.2">
      <c r="A17" s="49"/>
      <c r="B17" s="34"/>
      <c r="C17" s="35"/>
      <c r="D17" s="36"/>
      <c r="E17" s="55">
        <f t="shared" si="0"/>
        <v>0</v>
      </c>
      <c r="F17" s="37"/>
      <c r="G17" s="35"/>
      <c r="H17" s="55">
        <f t="shared" si="2"/>
        <v>0</v>
      </c>
      <c r="I17" s="57">
        <f t="shared" si="1"/>
        <v>0</v>
      </c>
    </row>
    <row r="18" spans="1:9" x14ac:dyDescent="0.2">
      <c r="A18" s="49"/>
      <c r="B18" s="34"/>
      <c r="C18" s="35"/>
      <c r="D18" s="36"/>
      <c r="E18" s="55">
        <f t="shared" si="0"/>
        <v>0</v>
      </c>
      <c r="F18" s="37"/>
      <c r="G18" s="35"/>
      <c r="H18" s="55">
        <f t="shared" si="2"/>
        <v>0</v>
      </c>
      <c r="I18" s="57">
        <f t="shared" si="1"/>
        <v>0</v>
      </c>
    </row>
    <row r="19" spans="1:9" x14ac:dyDescent="0.2">
      <c r="A19" s="49"/>
      <c r="B19" s="34"/>
      <c r="C19" s="35"/>
      <c r="D19" s="36"/>
      <c r="E19" s="55">
        <f t="shared" si="0"/>
        <v>0</v>
      </c>
      <c r="F19" s="37"/>
      <c r="G19" s="35"/>
      <c r="H19" s="55">
        <f t="shared" si="2"/>
        <v>0</v>
      </c>
      <c r="I19" s="57">
        <f t="shared" si="1"/>
        <v>0</v>
      </c>
    </row>
    <row r="20" spans="1:9" x14ac:dyDescent="0.2">
      <c r="A20" s="49"/>
      <c r="B20" s="34"/>
      <c r="C20" s="35"/>
      <c r="D20" s="36"/>
      <c r="E20" s="55">
        <f t="shared" si="0"/>
        <v>0</v>
      </c>
      <c r="F20" s="37"/>
      <c r="G20" s="35"/>
      <c r="H20" s="55">
        <f t="shared" si="2"/>
        <v>0</v>
      </c>
      <c r="I20" s="57">
        <f t="shared" si="1"/>
        <v>0</v>
      </c>
    </row>
    <row r="21" spans="1:9" x14ac:dyDescent="0.2">
      <c r="A21" s="49"/>
      <c r="B21" s="34"/>
      <c r="C21" s="35"/>
      <c r="D21" s="36"/>
      <c r="E21" s="55">
        <f t="shared" si="0"/>
        <v>0</v>
      </c>
      <c r="F21" s="37"/>
      <c r="G21" s="35"/>
      <c r="H21" s="55">
        <f t="shared" si="2"/>
        <v>0</v>
      </c>
      <c r="I21" s="57">
        <f t="shared" si="1"/>
        <v>0</v>
      </c>
    </row>
    <row r="22" spans="1:9" x14ac:dyDescent="0.2">
      <c r="A22" s="49"/>
      <c r="B22" s="34"/>
      <c r="C22" s="35"/>
      <c r="D22" s="36"/>
      <c r="E22" s="55">
        <f t="shared" si="0"/>
        <v>0</v>
      </c>
      <c r="F22" s="37"/>
      <c r="G22" s="35"/>
      <c r="H22" s="55">
        <f t="shared" si="2"/>
        <v>0</v>
      </c>
      <c r="I22" s="57">
        <f>IF(A22="compra",(IF(E22="","",((H22/E22)-1))),0)</f>
        <v>0</v>
      </c>
    </row>
    <row r="23" spans="1:9" s="43" customFormat="1" ht="19" x14ac:dyDescent="0.25">
      <c r="A23" s="38" t="s">
        <v>1</v>
      </c>
      <c r="B23" s="39"/>
      <c r="C23" s="40"/>
      <c r="D23" s="41"/>
      <c r="E23" s="56">
        <f>SUM(E6:E22)</f>
        <v>2599.6</v>
      </c>
      <c r="F23" s="42"/>
      <c r="G23" s="39"/>
      <c r="H23" s="56">
        <f>SUM(H6:H22)</f>
        <v>3070</v>
      </c>
      <c r="I23" s="58">
        <f>IF(E23="","",((H23/E23)-1))</f>
        <v>0.18095091552546561</v>
      </c>
    </row>
    <row r="24" spans="1:9" x14ac:dyDescent="0.2">
      <c r="C24" s="18"/>
      <c r="F24" s="20"/>
    </row>
    <row r="25" spans="1:9" ht="19" x14ac:dyDescent="0.25">
      <c r="A25" s="28" t="s">
        <v>18</v>
      </c>
      <c r="B25" s="28"/>
      <c r="C25" s="29"/>
      <c r="D25" s="30"/>
      <c r="E25" s="29"/>
      <c r="F25" s="31"/>
      <c r="G25" s="32"/>
      <c r="H25" s="29"/>
      <c r="I25" s="33"/>
    </row>
    <row r="26" spans="1:9" x14ac:dyDescent="0.2">
      <c r="A26" s="49"/>
      <c r="B26" s="34"/>
      <c r="C26" s="35"/>
      <c r="D26" s="36"/>
      <c r="E26" s="50">
        <f t="shared" ref="E26:E27" si="3">IF(A26="venta",(C26*D26)*-1,(C26*D26))</f>
        <v>0</v>
      </c>
      <c r="F26" s="37"/>
      <c r="G26" s="35"/>
      <c r="H26" s="50">
        <f>IF(A26="Compra",(G26*D26),0)</f>
        <v>0</v>
      </c>
      <c r="I26" s="52">
        <f>IF(A26="compra",(IF(E26="","",((H26/E26)-1))),0)</f>
        <v>0</v>
      </c>
    </row>
    <row r="27" spans="1:9" x14ac:dyDescent="0.2">
      <c r="A27" s="49"/>
      <c r="B27" s="34"/>
      <c r="C27" s="35"/>
      <c r="D27" s="36"/>
      <c r="E27" s="50">
        <f t="shared" si="3"/>
        <v>0</v>
      </c>
      <c r="F27" s="37"/>
      <c r="G27" s="35"/>
      <c r="H27" s="50">
        <f>IF(A27="Compra",(G27*D27),0)</f>
        <v>0</v>
      </c>
      <c r="I27" s="52">
        <f t="shared" ref="I27:I41" si="4">IF(A27="compra",(IF(E27="","",((H27/E27)-1))),0)</f>
        <v>0</v>
      </c>
    </row>
    <row r="28" spans="1:9" x14ac:dyDescent="0.2">
      <c r="A28" s="49"/>
      <c r="B28" s="34"/>
      <c r="C28" s="35"/>
      <c r="D28" s="36"/>
      <c r="E28" s="50">
        <f>IF(A28="venta",(C28*D28)*-1,(C28*D28))</f>
        <v>0</v>
      </c>
      <c r="F28" s="37"/>
      <c r="G28" s="35"/>
      <c r="H28" s="50">
        <f>IF(A28="Compra",(G28*D28),E28)</f>
        <v>0</v>
      </c>
      <c r="I28" s="52">
        <f t="shared" si="4"/>
        <v>0</v>
      </c>
    </row>
    <row r="29" spans="1:9" x14ac:dyDescent="0.2">
      <c r="A29" s="49"/>
      <c r="B29" s="34"/>
      <c r="C29" s="35"/>
      <c r="D29" s="36"/>
      <c r="E29" s="50">
        <f>IF(A29="venta",(C29*D29)*-1,(C29*D29))</f>
        <v>0</v>
      </c>
      <c r="F29" s="37"/>
      <c r="G29" s="35"/>
      <c r="H29" s="50">
        <f t="shared" ref="H29:H42" si="5">IF(A29="Compra",(G29*D29),0)</f>
        <v>0</v>
      </c>
      <c r="I29" s="52">
        <f t="shared" si="4"/>
        <v>0</v>
      </c>
    </row>
    <row r="30" spans="1:9" x14ac:dyDescent="0.2">
      <c r="A30" s="49"/>
      <c r="B30" s="34"/>
      <c r="C30" s="35"/>
      <c r="D30" s="36"/>
      <c r="E30" s="50">
        <f t="shared" ref="E30:E42" si="6">IF(A30="venta",(C30*D30)*-1,(C30*D30))</f>
        <v>0</v>
      </c>
      <c r="F30" s="37"/>
      <c r="G30" s="35"/>
      <c r="H30" s="50">
        <f t="shared" si="5"/>
        <v>0</v>
      </c>
      <c r="I30" s="52">
        <f t="shared" si="4"/>
        <v>0</v>
      </c>
    </row>
    <row r="31" spans="1:9" x14ac:dyDescent="0.2">
      <c r="A31" s="49"/>
      <c r="B31" s="34"/>
      <c r="C31" s="35"/>
      <c r="D31" s="36"/>
      <c r="E31" s="50">
        <f t="shared" si="6"/>
        <v>0</v>
      </c>
      <c r="F31" s="37"/>
      <c r="G31" s="35"/>
      <c r="H31" s="50">
        <f t="shared" si="5"/>
        <v>0</v>
      </c>
      <c r="I31" s="52">
        <f t="shared" si="4"/>
        <v>0</v>
      </c>
    </row>
    <row r="32" spans="1:9" x14ac:dyDescent="0.2">
      <c r="A32" s="49"/>
      <c r="B32" s="34"/>
      <c r="C32" s="35"/>
      <c r="D32" s="36"/>
      <c r="E32" s="50">
        <f t="shared" si="6"/>
        <v>0</v>
      </c>
      <c r="F32" s="37"/>
      <c r="G32" s="35"/>
      <c r="H32" s="50">
        <f t="shared" si="5"/>
        <v>0</v>
      </c>
      <c r="I32" s="52">
        <f t="shared" si="4"/>
        <v>0</v>
      </c>
    </row>
    <row r="33" spans="1:9" x14ac:dyDescent="0.2">
      <c r="A33" s="49"/>
      <c r="B33" s="34"/>
      <c r="C33" s="35"/>
      <c r="D33" s="36"/>
      <c r="E33" s="50">
        <f t="shared" si="6"/>
        <v>0</v>
      </c>
      <c r="F33" s="37"/>
      <c r="G33" s="35"/>
      <c r="H33" s="50">
        <f t="shared" si="5"/>
        <v>0</v>
      </c>
      <c r="I33" s="52">
        <f t="shared" si="4"/>
        <v>0</v>
      </c>
    </row>
    <row r="34" spans="1:9" x14ac:dyDescent="0.2">
      <c r="A34" s="49"/>
      <c r="B34" s="34"/>
      <c r="C34" s="35"/>
      <c r="D34" s="36"/>
      <c r="E34" s="50">
        <f t="shared" si="6"/>
        <v>0</v>
      </c>
      <c r="F34" s="37"/>
      <c r="G34" s="35"/>
      <c r="H34" s="50">
        <f t="shared" si="5"/>
        <v>0</v>
      </c>
      <c r="I34" s="52">
        <f t="shared" si="4"/>
        <v>0</v>
      </c>
    </row>
    <row r="35" spans="1:9" x14ac:dyDescent="0.2">
      <c r="A35" s="49"/>
      <c r="B35" s="34"/>
      <c r="C35" s="35"/>
      <c r="D35" s="36"/>
      <c r="E35" s="50">
        <f t="shared" si="6"/>
        <v>0</v>
      </c>
      <c r="F35" s="37"/>
      <c r="G35" s="35"/>
      <c r="H35" s="50">
        <f t="shared" si="5"/>
        <v>0</v>
      </c>
      <c r="I35" s="52">
        <f t="shared" si="4"/>
        <v>0</v>
      </c>
    </row>
    <row r="36" spans="1:9" x14ac:dyDescent="0.2">
      <c r="A36" s="49"/>
      <c r="B36" s="34"/>
      <c r="C36" s="35"/>
      <c r="D36" s="36"/>
      <c r="E36" s="50">
        <f t="shared" si="6"/>
        <v>0</v>
      </c>
      <c r="F36" s="37"/>
      <c r="G36" s="35"/>
      <c r="H36" s="50">
        <f t="shared" si="5"/>
        <v>0</v>
      </c>
      <c r="I36" s="52">
        <f t="shared" si="4"/>
        <v>0</v>
      </c>
    </row>
    <row r="37" spans="1:9" x14ac:dyDescent="0.2">
      <c r="A37" s="49"/>
      <c r="B37" s="34"/>
      <c r="C37" s="35"/>
      <c r="D37" s="36"/>
      <c r="E37" s="50">
        <f t="shared" si="6"/>
        <v>0</v>
      </c>
      <c r="F37" s="37"/>
      <c r="G37" s="35"/>
      <c r="H37" s="50">
        <f t="shared" si="5"/>
        <v>0</v>
      </c>
      <c r="I37" s="52">
        <f t="shared" si="4"/>
        <v>0</v>
      </c>
    </row>
    <row r="38" spans="1:9" x14ac:dyDescent="0.2">
      <c r="A38" s="49"/>
      <c r="B38" s="34"/>
      <c r="C38" s="35"/>
      <c r="D38" s="36"/>
      <c r="E38" s="50">
        <f t="shared" si="6"/>
        <v>0</v>
      </c>
      <c r="F38" s="37"/>
      <c r="G38" s="35"/>
      <c r="H38" s="50">
        <f t="shared" si="5"/>
        <v>0</v>
      </c>
      <c r="I38" s="52">
        <f t="shared" si="4"/>
        <v>0</v>
      </c>
    </row>
    <row r="39" spans="1:9" x14ac:dyDescent="0.2">
      <c r="A39" s="49"/>
      <c r="B39" s="34"/>
      <c r="C39" s="35"/>
      <c r="D39" s="36"/>
      <c r="E39" s="50">
        <f t="shared" si="6"/>
        <v>0</v>
      </c>
      <c r="F39" s="37"/>
      <c r="G39" s="35"/>
      <c r="H39" s="50">
        <f t="shared" si="5"/>
        <v>0</v>
      </c>
      <c r="I39" s="52">
        <f t="shared" si="4"/>
        <v>0</v>
      </c>
    </row>
    <row r="40" spans="1:9" x14ac:dyDescent="0.2">
      <c r="A40" s="49"/>
      <c r="B40" s="34"/>
      <c r="C40" s="35"/>
      <c r="D40" s="36"/>
      <c r="E40" s="50">
        <f t="shared" si="6"/>
        <v>0</v>
      </c>
      <c r="F40" s="37"/>
      <c r="G40" s="35"/>
      <c r="H40" s="50">
        <f t="shared" si="5"/>
        <v>0</v>
      </c>
      <c r="I40" s="52">
        <f t="shared" si="4"/>
        <v>0</v>
      </c>
    </row>
    <row r="41" spans="1:9" x14ac:dyDescent="0.2">
      <c r="A41" s="49"/>
      <c r="B41" s="34"/>
      <c r="C41" s="35"/>
      <c r="D41" s="36"/>
      <c r="E41" s="50">
        <f t="shared" si="6"/>
        <v>0</v>
      </c>
      <c r="F41" s="37"/>
      <c r="G41" s="35"/>
      <c r="H41" s="50">
        <f t="shared" si="5"/>
        <v>0</v>
      </c>
      <c r="I41" s="52">
        <f t="shared" si="4"/>
        <v>0</v>
      </c>
    </row>
    <row r="42" spans="1:9" x14ac:dyDescent="0.2">
      <c r="A42" s="49"/>
      <c r="B42" s="34"/>
      <c r="C42" s="35"/>
      <c r="D42" s="36"/>
      <c r="E42" s="50">
        <f t="shared" si="6"/>
        <v>0</v>
      </c>
      <c r="F42" s="37"/>
      <c r="G42" s="35"/>
      <c r="H42" s="50">
        <f t="shared" si="5"/>
        <v>0</v>
      </c>
      <c r="I42" s="52">
        <f>IF(A42="compra",(IF(E42="","",((H42/E42)-1))),0)</f>
        <v>0</v>
      </c>
    </row>
    <row r="43" spans="1:9" ht="19" x14ac:dyDescent="0.25">
      <c r="A43" s="38" t="s">
        <v>1</v>
      </c>
      <c r="B43" s="34"/>
      <c r="C43" s="40"/>
      <c r="D43" s="41"/>
      <c r="E43" s="51">
        <f>SUM(E26:E42)</f>
        <v>0</v>
      </c>
      <c r="F43" s="42"/>
      <c r="G43" s="39"/>
      <c r="H43" s="51">
        <f>SUM(H26:H42)</f>
        <v>0</v>
      </c>
      <c r="I43" s="53">
        <f>IF(E43=0,0,(IF(E43="","",((H43/E43)-1))))</f>
        <v>0</v>
      </c>
    </row>
    <row r="45" spans="1:9" ht="23" customHeight="1" x14ac:dyDescent="0.25">
      <c r="A45" s="44" t="s">
        <v>1</v>
      </c>
      <c r="B45" s="45"/>
      <c r="C45" s="45"/>
      <c r="D45" s="46"/>
      <c r="E45" s="54">
        <f>E43+E23</f>
        <v>2599.6</v>
      </c>
      <c r="F45" s="47"/>
      <c r="G45" s="48"/>
      <c r="H45" s="54">
        <f>H23+H43</f>
        <v>3070</v>
      </c>
      <c r="I45" s="47"/>
    </row>
  </sheetData>
  <mergeCells count="1">
    <mergeCell ref="A1:I1"/>
  </mergeCells>
  <conditionalFormatting sqref="G6:G22">
    <cfRule type="cellIs" dxfId="10" priority="31" operator="equal">
      <formula>C6</formula>
    </cfRule>
    <cfRule type="cellIs" dxfId="9" priority="32" operator="lessThan">
      <formula>C6</formula>
    </cfRule>
    <cfRule type="cellIs" dxfId="8" priority="33" operator="greaterThan">
      <formula>C6</formula>
    </cfRule>
  </conditionalFormatting>
  <conditionalFormatting sqref="G26:G42">
    <cfRule type="cellIs" dxfId="7" priority="4" operator="equal">
      <formula>C26</formula>
    </cfRule>
    <cfRule type="cellIs" dxfId="6" priority="5" operator="lessThan">
      <formula>C26</formula>
    </cfRule>
    <cfRule type="cellIs" dxfId="5" priority="6" operator="greaterThan">
      <formula>C26</formula>
    </cfRule>
  </conditionalFormatting>
  <conditionalFormatting sqref="E1:E25 E44:E1048576">
    <cfRule type="cellIs" dxfId="4" priority="8" operator="lessThan">
      <formula>0</formula>
    </cfRule>
  </conditionalFormatting>
  <conditionalFormatting sqref="H1:H25 H44 H46:H1048576">
    <cfRule type="cellIs" dxfId="3" priority="7" operator="lessThan">
      <formula>0</formula>
    </cfRule>
  </conditionalFormatting>
  <conditionalFormatting sqref="E26:E43">
    <cfRule type="cellIs" dxfId="2" priority="3" operator="lessThan">
      <formula>0</formula>
    </cfRule>
  </conditionalFormatting>
  <conditionalFormatting sqref="H26:H43">
    <cfRule type="cellIs" dxfId="1" priority="2" operator="lessThan">
      <formula>0</formula>
    </cfRule>
  </conditionalFormatting>
  <conditionalFormatting sqref="H45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Datos!$A$1:$A$2</xm:f>
          </x14:formula1>
          <xm:sqref>A6:A22 A26:A42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Ruler="0" workbookViewId="0">
      <selection activeCell="A3" sqref="A3"/>
    </sheetView>
  </sheetViews>
  <sheetFormatPr baseColWidth="10" defaultRowHeight="16" x14ac:dyDescent="0.2"/>
  <sheetData>
    <row r="1" spans="1:1" x14ac:dyDescent="0.2">
      <c r="A1" t="s">
        <v>27</v>
      </c>
    </row>
    <row r="2" spans="1:1" x14ac:dyDescent="0.2">
      <c r="A2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Mi PORTAFOLIO</vt:lpstr>
      <vt:lpstr>RENTA FIJA</vt:lpstr>
      <vt:lpstr>RENTA VARIABLE</vt:lpstr>
      <vt:lpstr>Datos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2020-05-29T03:39:03Z</dcterms:created>
  <dcterms:modified xsi:type="dcterms:W3CDTF">2020-06-02T04:14:55Z</dcterms:modified>
</cp:coreProperties>
</file>