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mariafernanda/Documents/FInancial Wellness/Reto /"/>
    </mc:Choice>
  </mc:AlternateContent>
  <bookViews>
    <workbookView xWindow="0" yWindow="460" windowWidth="28700" windowHeight="16320" tabRatio="500" activeTab="1"/>
  </bookViews>
  <sheets>
    <sheet name="SIMULADOR INVERSIONES" sheetId="2" r:id="rId1"/>
    <sheet name="SIMULACIÓN METAS" sheetId="1" r:id="rId2"/>
    <sheet name="Datos" sheetId="3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" l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14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D7" i="1"/>
  <c r="D10" i="1"/>
  <c r="D11" i="1"/>
  <c r="B58" i="2"/>
  <c r="C48" i="2"/>
  <c r="C15" i="2"/>
  <c r="B50" i="2"/>
  <c r="E16" i="2"/>
  <c r="B34" i="2"/>
  <c r="C34" i="2"/>
  <c r="B33" i="2"/>
  <c r="C33" i="2"/>
  <c r="B40" i="2"/>
  <c r="C40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34" i="2"/>
  <c r="AQ33" i="2"/>
  <c r="AQ40" i="2"/>
  <c r="AR34" i="2"/>
  <c r="AR33" i="2"/>
  <c r="AR40" i="2"/>
  <c r="AS34" i="2"/>
  <c r="AS33" i="2"/>
  <c r="AS40" i="2"/>
  <c r="AT34" i="2"/>
  <c r="AT33" i="2"/>
  <c r="AT40" i="2"/>
  <c r="B38" i="2"/>
  <c r="B39" i="2"/>
  <c r="C37" i="2"/>
  <c r="C38" i="2"/>
  <c r="C39" i="2"/>
  <c r="D37" i="2"/>
  <c r="D38" i="2"/>
  <c r="D39" i="2"/>
  <c r="E37" i="2"/>
  <c r="E38" i="2"/>
  <c r="E39" i="2"/>
  <c r="F37" i="2"/>
  <c r="F38" i="2"/>
  <c r="F39" i="2"/>
  <c r="G37" i="2"/>
  <c r="G38" i="2"/>
  <c r="G39" i="2"/>
  <c r="H37" i="2"/>
  <c r="H38" i="2"/>
  <c r="H39" i="2"/>
  <c r="I37" i="2"/>
  <c r="I38" i="2"/>
  <c r="I39" i="2"/>
  <c r="J37" i="2"/>
  <c r="J38" i="2"/>
  <c r="J39" i="2"/>
  <c r="K37" i="2"/>
  <c r="K38" i="2"/>
  <c r="K39" i="2"/>
  <c r="L37" i="2"/>
  <c r="L38" i="2"/>
  <c r="L39" i="2"/>
  <c r="M37" i="2"/>
  <c r="M38" i="2"/>
  <c r="M39" i="2"/>
  <c r="N37" i="2"/>
  <c r="N38" i="2"/>
  <c r="N39" i="2"/>
  <c r="O37" i="2"/>
  <c r="O38" i="2"/>
  <c r="O39" i="2"/>
  <c r="P37" i="2"/>
  <c r="P38" i="2"/>
  <c r="P39" i="2"/>
  <c r="Q37" i="2"/>
  <c r="Q38" i="2"/>
  <c r="Q39" i="2"/>
  <c r="R37" i="2"/>
  <c r="R38" i="2"/>
  <c r="R39" i="2"/>
  <c r="S37" i="2"/>
  <c r="S38" i="2"/>
  <c r="S39" i="2"/>
  <c r="T37" i="2"/>
  <c r="T38" i="2"/>
  <c r="T39" i="2"/>
  <c r="U37" i="2"/>
  <c r="U38" i="2"/>
  <c r="U39" i="2"/>
  <c r="V37" i="2"/>
  <c r="V38" i="2"/>
  <c r="V39" i="2"/>
  <c r="W37" i="2"/>
  <c r="W38" i="2"/>
  <c r="W39" i="2"/>
  <c r="X37" i="2"/>
  <c r="X38" i="2"/>
  <c r="X39" i="2"/>
  <c r="Y37" i="2"/>
  <c r="Y38" i="2"/>
  <c r="Y39" i="2"/>
  <c r="Z37" i="2"/>
  <c r="Z38" i="2"/>
  <c r="Z39" i="2"/>
  <c r="AA37" i="2"/>
  <c r="AA38" i="2"/>
  <c r="AA39" i="2"/>
  <c r="AB37" i="2"/>
  <c r="AB38" i="2"/>
  <c r="AB39" i="2"/>
  <c r="AC37" i="2"/>
  <c r="AC38" i="2"/>
  <c r="AC39" i="2"/>
  <c r="AD37" i="2"/>
  <c r="AD38" i="2"/>
  <c r="AD39" i="2"/>
  <c r="AE37" i="2"/>
  <c r="AE38" i="2"/>
  <c r="AE39" i="2"/>
  <c r="AF37" i="2"/>
  <c r="AF38" i="2"/>
  <c r="AF39" i="2"/>
  <c r="AG37" i="2"/>
  <c r="AG38" i="2"/>
  <c r="AG39" i="2"/>
  <c r="AH37" i="2"/>
  <c r="AH38" i="2"/>
  <c r="AH39" i="2"/>
  <c r="AI37" i="2"/>
  <c r="AI38" i="2"/>
  <c r="AI39" i="2"/>
  <c r="AJ37" i="2"/>
  <c r="AJ38" i="2"/>
  <c r="AJ39" i="2"/>
  <c r="AK37" i="2"/>
  <c r="AK38" i="2"/>
  <c r="AK39" i="2"/>
  <c r="AL37" i="2"/>
  <c r="AL38" i="2"/>
  <c r="AL39" i="2"/>
  <c r="AM37" i="2"/>
  <c r="AM38" i="2"/>
  <c r="AM39" i="2"/>
  <c r="AN37" i="2"/>
  <c r="AN38" i="2"/>
  <c r="AN39" i="2"/>
  <c r="AO37" i="2"/>
  <c r="AO38" i="2"/>
  <c r="AO39" i="2"/>
  <c r="AP37" i="2"/>
  <c r="AP38" i="2"/>
  <c r="AP39" i="2"/>
  <c r="AQ37" i="2"/>
  <c r="AQ38" i="2"/>
  <c r="AQ39" i="2"/>
  <c r="AR37" i="2"/>
  <c r="AR38" i="2"/>
  <c r="AR39" i="2"/>
  <c r="AS37" i="2"/>
  <c r="AS38" i="2"/>
  <c r="AS39" i="2"/>
  <c r="AT37" i="2"/>
  <c r="AT38" i="2"/>
  <c r="AT39" i="2"/>
  <c r="B16" i="2"/>
  <c r="D29" i="1"/>
  <c r="E7" i="1"/>
  <c r="E10" i="1"/>
  <c r="E29" i="1"/>
  <c r="F29" i="1"/>
  <c r="D34" i="1"/>
  <c r="E33" i="1"/>
  <c r="E34" i="1"/>
  <c r="F33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3" i="1"/>
  <c r="AN34" i="1"/>
  <c r="AO33" i="1"/>
  <c r="AO34" i="1"/>
  <c r="AP33" i="1"/>
  <c r="AP34" i="1"/>
  <c r="AQ33" i="1"/>
  <c r="AQ34" i="1"/>
  <c r="AR33" i="1"/>
  <c r="AR34" i="1"/>
  <c r="AS33" i="1"/>
  <c r="AS34" i="1"/>
  <c r="AT33" i="1"/>
  <c r="AT34" i="1"/>
  <c r="AU33" i="1"/>
  <c r="AU34" i="1"/>
  <c r="AV33" i="1"/>
  <c r="AV34" i="1"/>
  <c r="AW33" i="1"/>
  <c r="AW34" i="1"/>
  <c r="AX33" i="1"/>
  <c r="AX34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AV7" i="1"/>
  <c r="AV10" i="1"/>
  <c r="AU7" i="1"/>
  <c r="AU10" i="1"/>
  <c r="AT7" i="1"/>
  <c r="AT10" i="1"/>
  <c r="AS7" i="1"/>
  <c r="AS10" i="1"/>
  <c r="AR7" i="1"/>
  <c r="AR10" i="1"/>
  <c r="AQ7" i="1"/>
  <c r="AQ10" i="1"/>
  <c r="AP7" i="1"/>
  <c r="AP10" i="1"/>
  <c r="AO7" i="1"/>
  <c r="AO10" i="1"/>
  <c r="AN7" i="1"/>
  <c r="AN10" i="1"/>
  <c r="AM7" i="1"/>
  <c r="AM10" i="1"/>
  <c r="AL7" i="1"/>
  <c r="AL10" i="1"/>
  <c r="AK7" i="1"/>
  <c r="AK10" i="1"/>
  <c r="AJ7" i="1"/>
  <c r="AJ10" i="1"/>
  <c r="AI7" i="1"/>
  <c r="AI10" i="1"/>
  <c r="AH7" i="1"/>
  <c r="AH10" i="1"/>
  <c r="AG7" i="1"/>
  <c r="AG10" i="1"/>
  <c r="AF7" i="1"/>
  <c r="AF10" i="1"/>
  <c r="AE7" i="1"/>
  <c r="AE10" i="1"/>
  <c r="AD7" i="1"/>
  <c r="AD10" i="1"/>
  <c r="AC7" i="1"/>
  <c r="AC10" i="1"/>
  <c r="AB7" i="1"/>
  <c r="AB10" i="1"/>
  <c r="AA7" i="1"/>
  <c r="AA10" i="1"/>
  <c r="Z7" i="1"/>
  <c r="Z10" i="1"/>
  <c r="Y7" i="1"/>
  <c r="Y10" i="1"/>
  <c r="X7" i="1"/>
  <c r="X10" i="1"/>
  <c r="W7" i="1"/>
  <c r="W10" i="1"/>
  <c r="V7" i="1"/>
  <c r="V10" i="1"/>
  <c r="U7" i="1"/>
  <c r="U10" i="1"/>
  <c r="T7" i="1"/>
  <c r="T10" i="1"/>
  <c r="S7" i="1"/>
  <c r="S10" i="1"/>
  <c r="R7" i="1"/>
  <c r="R10" i="1"/>
  <c r="Q7" i="1"/>
  <c r="Q10" i="1"/>
  <c r="P7" i="1"/>
  <c r="P10" i="1"/>
  <c r="O7" i="1"/>
  <c r="O10" i="1"/>
  <c r="N7" i="1"/>
  <c r="N10" i="1"/>
  <c r="M7" i="1"/>
  <c r="M10" i="1"/>
  <c r="L7" i="1"/>
  <c r="L10" i="1"/>
  <c r="K7" i="1"/>
  <c r="K10" i="1"/>
  <c r="J7" i="1"/>
  <c r="J10" i="1"/>
  <c r="I7" i="1"/>
  <c r="I10" i="1"/>
  <c r="H7" i="1"/>
  <c r="H10" i="1"/>
  <c r="G7" i="1"/>
  <c r="G10" i="1"/>
  <c r="F7" i="1"/>
  <c r="F10" i="1"/>
</calcChain>
</file>

<file path=xl/sharedStrings.xml><?xml version="1.0" encoding="utf-8"?>
<sst xmlns="http://schemas.openxmlformats.org/spreadsheetml/2006/main" count="70" uniqueCount="58">
  <si>
    <t>AÑO</t>
  </si>
  <si>
    <t>SUELDO MENSUAL NETO</t>
  </si>
  <si>
    <t>SUELDO ANUAL NETO</t>
  </si>
  <si>
    <t xml:space="preserve">% ahorro </t>
  </si>
  <si>
    <t>$ Ahorrado anualmente</t>
  </si>
  <si>
    <t>Metas de AHORRO</t>
  </si>
  <si>
    <t>Ahorro anual</t>
  </si>
  <si>
    <t>TOTAL</t>
  </si>
  <si>
    <t>Todo estaen terminos nominales</t>
  </si>
  <si>
    <t>Simulación inversiones</t>
  </si>
  <si>
    <t>Monto anual "Meta 1"</t>
  </si>
  <si>
    <t>Retorno esperado</t>
  </si>
  <si>
    <t>SIMULADOR APROXIMADO DE INVERSIONES</t>
  </si>
  <si>
    <t>Meta</t>
  </si>
  <si>
    <t>MONTO DE LA META</t>
  </si>
  <si>
    <t>CAPITAL INICIAL</t>
  </si>
  <si>
    <t>RIESGO</t>
  </si>
  <si>
    <t>AHORRO MENSUAL</t>
  </si>
  <si>
    <t>RENDIMIENTO</t>
  </si>
  <si>
    <t>REINVERSIÓN</t>
  </si>
  <si>
    <t>AHORRO POR AÑO</t>
  </si>
  <si>
    <t xml:space="preserve">RENDIMIENTO </t>
  </si>
  <si>
    <t>TOTAL A FINAL DE AÑO</t>
  </si>
  <si>
    <t>AGUINALDO/COMISIONES ANUALES</t>
  </si>
  <si>
    <t>Conservador</t>
  </si>
  <si>
    <t>Moderado</t>
  </si>
  <si>
    <t>Arriesgado</t>
  </si>
  <si>
    <t>Meta 1</t>
  </si>
  <si>
    <t>PLAZO (AÑOS)</t>
  </si>
  <si>
    <t>Meta 2</t>
  </si>
  <si>
    <t>Meta 3</t>
  </si>
  <si>
    <t>Meta 5</t>
  </si>
  <si>
    <t>Meta 6</t>
  </si>
  <si>
    <t>Meta 7</t>
  </si>
  <si>
    <t>Meta 8</t>
  </si>
  <si>
    <t>Meta 9</t>
  </si>
  <si>
    <t>SIMULADOR DE AHORROS</t>
  </si>
  <si>
    <t>VS</t>
  </si>
  <si>
    <t>META 1</t>
  </si>
  <si>
    <t>INVERSIÓN MENSUAL</t>
  </si>
  <si>
    <t>$ Ahorros al mes</t>
  </si>
  <si>
    <t>¿CUÁNTO TENDRÉ SI INVIERTO DETERMINADA CANTIDAD MENSUAL?</t>
  </si>
  <si>
    <t>VALOR FINAL</t>
  </si>
  <si>
    <t>PAGO MENSUAL</t>
  </si>
  <si>
    <t>¿CUÁNTO NECESITO AHORRAR AL MES PARA LLEGAR A UNA META?</t>
  </si>
  <si>
    <t>¿CUÁNTO TENGO QUE GANAR SI QUIERO AHORRAR DETERMINADA CANTIDAD MENSUAL?</t>
  </si>
  <si>
    <t>INGRESOS MENSUALES</t>
  </si>
  <si>
    <t xml:space="preserve">MONTO MENSUAL A AHORRAR </t>
  </si>
  <si>
    <t>% DE TUS INGRESOS AHORRADOS</t>
  </si>
  <si>
    <t>Promedio</t>
  </si>
  <si>
    <t>Meta 10</t>
  </si>
  <si>
    <t>Meta 11</t>
  </si>
  <si>
    <t>Meta 12</t>
  </si>
  <si>
    <t>Meta 13</t>
  </si>
  <si>
    <t>Meta 14</t>
  </si>
  <si>
    <t>Meta 15</t>
  </si>
  <si>
    <t>RETIRO</t>
  </si>
  <si>
    <t>AHORRO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</si>
</sst>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Metropolis"/>
    </font>
    <font>
      <sz val="12"/>
      <color theme="1"/>
      <name val="Metropolis"/>
    </font>
    <font>
      <b/>
      <sz val="16"/>
      <name val="Metropolis"/>
    </font>
    <font>
      <sz val="12"/>
      <name val="Metropolis"/>
    </font>
    <font>
      <b/>
      <sz val="16"/>
      <color theme="1"/>
      <name val="Metropolis"/>
    </font>
    <font>
      <sz val="16"/>
      <color theme="1"/>
      <name val="Metropolis"/>
    </font>
    <font>
      <b/>
      <sz val="18"/>
      <color theme="0"/>
      <name val="Metropolis"/>
    </font>
    <font>
      <b/>
      <sz val="12"/>
      <name val="Metropolis"/>
    </font>
    <font>
      <b/>
      <sz val="14"/>
      <color theme="0"/>
      <name val="Metropolis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43" fontId="4" fillId="0" borderId="0" xfId="4" applyFont="1" applyProtection="1"/>
    <xf numFmtId="43" fontId="3" fillId="0" borderId="0" xfId="4" applyFont="1" applyFill="1" applyAlignment="1" applyProtection="1">
      <alignment horizontal="center" vertical="center"/>
    </xf>
    <xf numFmtId="43" fontId="4" fillId="0" borderId="0" xfId="4" applyFont="1" applyFill="1" applyProtection="1"/>
    <xf numFmtId="43" fontId="4" fillId="9" borderId="0" xfId="4" applyFont="1" applyFill="1" applyProtection="1"/>
    <xf numFmtId="0" fontId="0" fillId="0" borderId="0" xfId="0" applyProtection="1"/>
    <xf numFmtId="9" fontId="0" fillId="0" borderId="0" xfId="0" applyNumberFormat="1" applyProtection="1"/>
    <xf numFmtId="0" fontId="0" fillId="0" borderId="0" xfId="0" applyProtection="1"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44" fontId="0" fillId="3" borderId="0" xfId="2" applyFont="1" applyFill="1" applyProtection="1">
      <protection locked="0"/>
    </xf>
    <xf numFmtId="44" fontId="0" fillId="0" borderId="0" xfId="2" applyFont="1" applyProtection="1">
      <protection locked="0"/>
    </xf>
    <xf numFmtId="44" fontId="0" fillId="4" borderId="0" xfId="2" applyFont="1" applyFill="1" applyProtection="1">
      <protection locked="0"/>
    </xf>
    <xf numFmtId="9" fontId="0" fillId="3" borderId="0" xfId="3" applyFont="1" applyFill="1" applyProtection="1">
      <protection locked="0"/>
    </xf>
    <xf numFmtId="0" fontId="2" fillId="4" borderId="0" xfId="0" applyFont="1" applyFill="1" applyAlignment="1" applyProtection="1">
      <protection locked="0"/>
    </xf>
    <xf numFmtId="164" fontId="0" fillId="0" borderId="0" xfId="1" applyNumberFormat="1" applyFont="1" applyAlignment="1" applyProtection="1">
      <alignment horizontal="center"/>
      <protection locked="0"/>
    </xf>
    <xf numFmtId="0" fontId="2" fillId="5" borderId="0" xfId="0" applyFont="1" applyFill="1" applyProtection="1">
      <protection locked="0"/>
    </xf>
    <xf numFmtId="0" fontId="2" fillId="0" borderId="0" xfId="0" applyFont="1" applyAlignment="1" applyProtection="1">
      <protection locked="0"/>
    </xf>
    <xf numFmtId="0" fontId="0" fillId="2" borderId="0" xfId="0" applyFill="1" applyProtection="1">
      <protection locked="0"/>
    </xf>
    <xf numFmtId="0" fontId="0" fillId="6" borderId="0" xfId="0" applyFill="1" applyProtection="1">
      <protection locked="0"/>
    </xf>
    <xf numFmtId="0" fontId="2" fillId="0" borderId="0" xfId="0" applyFont="1" applyProtection="1">
      <protection locked="0"/>
    </xf>
    <xf numFmtId="44" fontId="0" fillId="3" borderId="0" xfId="0" applyNumberFormat="1" applyFill="1" applyProtection="1">
      <protection locked="0"/>
    </xf>
    <xf numFmtId="44" fontId="0" fillId="4" borderId="0" xfId="2" applyFont="1" applyFill="1" applyProtection="1"/>
    <xf numFmtId="44" fontId="2" fillId="4" borderId="0" xfId="0" applyNumberFormat="1" applyFont="1" applyFill="1" applyProtection="1"/>
    <xf numFmtId="44" fontId="0" fillId="0" borderId="0" xfId="2" applyFont="1" applyProtection="1"/>
    <xf numFmtId="0" fontId="0" fillId="10" borderId="0" xfId="0" applyFill="1" applyProtection="1">
      <protection locked="0"/>
    </xf>
    <xf numFmtId="43" fontId="3" fillId="10" borderId="0" xfId="4" applyFont="1" applyFill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/>
      <protection locked="0"/>
    </xf>
    <xf numFmtId="44" fontId="0" fillId="0" borderId="0" xfId="0" applyNumberFormat="1" applyProtection="1">
      <protection locked="0"/>
    </xf>
    <xf numFmtId="0" fontId="2" fillId="11" borderId="0" xfId="0" applyFont="1" applyFill="1" applyAlignment="1" applyProtection="1">
      <protection locked="0"/>
    </xf>
    <xf numFmtId="44" fontId="2" fillId="11" borderId="0" xfId="0" applyNumberFormat="1" applyFont="1" applyFill="1" applyProtection="1"/>
    <xf numFmtId="43" fontId="3" fillId="8" borderId="0" xfId="4" applyFont="1" applyFill="1" applyBorder="1" applyAlignment="1" applyProtection="1">
      <alignment horizontal="center" vertical="center"/>
    </xf>
    <xf numFmtId="43" fontId="4" fillId="0" borderId="0" xfId="4" applyFont="1" applyBorder="1" applyProtection="1"/>
    <xf numFmtId="43" fontId="6" fillId="0" borderId="0" xfId="4" applyFont="1" applyProtection="1"/>
    <xf numFmtId="43" fontId="5" fillId="0" borderId="0" xfId="4" applyFont="1" applyFill="1" applyAlignment="1" applyProtection="1">
      <alignment vertical="center"/>
    </xf>
    <xf numFmtId="43" fontId="6" fillId="0" borderId="0" xfId="4" applyFont="1" applyFill="1" applyProtection="1"/>
    <xf numFmtId="43" fontId="7" fillId="0" borderId="0" xfId="4" applyFont="1" applyBorder="1" applyProtection="1"/>
    <xf numFmtId="44" fontId="8" fillId="3" borderId="0" xfId="6" applyFont="1" applyFill="1" applyBorder="1" applyAlignment="1" applyProtection="1">
      <alignment horizontal="right"/>
      <protection locked="0"/>
    </xf>
    <xf numFmtId="43" fontId="8" fillId="0" borderId="0" xfId="4" applyFont="1" applyProtection="1"/>
    <xf numFmtId="44" fontId="8" fillId="3" borderId="0" xfId="6" applyFont="1" applyFill="1" applyBorder="1" applyProtection="1">
      <protection locked="0"/>
    </xf>
    <xf numFmtId="164" fontId="8" fillId="3" borderId="0" xfId="1" applyNumberFormat="1" applyFont="1" applyFill="1" applyBorder="1" applyProtection="1">
      <protection locked="0"/>
    </xf>
    <xf numFmtId="43" fontId="8" fillId="0" borderId="0" xfId="4" applyFont="1" applyAlignment="1" applyProtection="1">
      <alignment vertical="center"/>
    </xf>
    <xf numFmtId="43" fontId="8" fillId="3" borderId="0" xfId="4" applyFont="1" applyFill="1" applyBorder="1" applyAlignment="1" applyProtection="1">
      <alignment horizontal="right"/>
      <protection locked="0"/>
    </xf>
    <xf numFmtId="43" fontId="7" fillId="4" borderId="0" xfId="4" applyFont="1" applyFill="1" applyBorder="1" applyProtection="1"/>
    <xf numFmtId="44" fontId="8" fillId="4" borderId="0" xfId="6" applyFont="1" applyFill="1" applyBorder="1" applyProtection="1"/>
    <xf numFmtId="43" fontId="7" fillId="4" borderId="0" xfId="4" applyFont="1" applyFill="1" applyBorder="1" applyAlignment="1" applyProtection="1">
      <alignment horizontal="center"/>
    </xf>
    <xf numFmtId="43" fontId="9" fillId="7" borderId="0" xfId="4" applyFont="1" applyFill="1" applyAlignment="1" applyProtection="1">
      <alignment horizontal="center" vertical="center"/>
    </xf>
    <xf numFmtId="0" fontId="10" fillId="0" borderId="0" xfId="4" applyNumberFormat="1" applyFont="1" applyFill="1" applyAlignment="1" applyProtection="1">
      <alignment horizontal="left" vertical="center"/>
    </xf>
    <xf numFmtId="0" fontId="10" fillId="0" borderId="0" xfId="4" applyNumberFormat="1" applyFont="1" applyFill="1" applyAlignment="1" applyProtection="1">
      <alignment horizontal="center" vertical="center"/>
    </xf>
    <xf numFmtId="8" fontId="6" fillId="0" borderId="0" xfId="2" applyNumberFormat="1" applyFont="1" applyFill="1" applyAlignment="1" applyProtection="1">
      <alignment horizontal="center" vertical="center"/>
    </xf>
    <xf numFmtId="44" fontId="6" fillId="0" borderId="0" xfId="2" applyFont="1" applyFill="1" applyAlignment="1" applyProtection="1">
      <alignment horizontal="center" vertical="center"/>
    </xf>
    <xf numFmtId="10" fontId="6" fillId="0" borderId="0" xfId="7" applyNumberFormat="1" applyFont="1" applyFill="1" applyProtection="1"/>
    <xf numFmtId="44" fontId="6" fillId="0" borderId="0" xfId="6" applyFont="1" applyFill="1" applyProtection="1"/>
    <xf numFmtId="43" fontId="6" fillId="0" borderId="0" xfId="4" applyFont="1" applyFill="1" applyBorder="1" applyProtection="1"/>
    <xf numFmtId="44" fontId="6" fillId="0" borderId="0" xfId="6" applyFont="1" applyFill="1" applyBorder="1" applyProtection="1"/>
    <xf numFmtId="43" fontId="10" fillId="0" borderId="0" xfId="4" applyFont="1" applyFill="1" applyBorder="1" applyProtection="1"/>
    <xf numFmtId="8" fontId="10" fillId="0" borderId="0" xfId="6" applyNumberFormat="1" applyFont="1" applyFill="1" applyBorder="1" applyProtection="1"/>
    <xf numFmtId="43" fontId="8" fillId="0" borderId="0" xfId="4" applyFont="1" applyFill="1" applyProtection="1"/>
    <xf numFmtId="43" fontId="8" fillId="0" borderId="0" xfId="4" applyFont="1" applyFill="1" applyAlignment="1" applyProtection="1">
      <alignment vertical="center"/>
    </xf>
    <xf numFmtId="43" fontId="7" fillId="0" borderId="0" xfId="4" applyFont="1" applyFill="1" applyBorder="1" applyAlignment="1" applyProtection="1">
      <alignment horizontal="center"/>
    </xf>
    <xf numFmtId="43" fontId="7" fillId="0" borderId="0" xfId="4" applyFont="1" applyFill="1" applyBorder="1" applyProtection="1"/>
    <xf numFmtId="8" fontId="8" fillId="0" borderId="0" xfId="6" applyNumberFormat="1" applyFont="1" applyFill="1" applyBorder="1" applyProtection="1"/>
    <xf numFmtId="8" fontId="7" fillId="4" borderId="0" xfId="6" applyNumberFormat="1" applyFont="1" applyFill="1" applyBorder="1" applyProtection="1"/>
    <xf numFmtId="8" fontId="7" fillId="11" borderId="0" xfId="6" applyNumberFormat="1" applyFont="1" applyFill="1" applyBorder="1" applyProtection="1"/>
    <xf numFmtId="9" fontId="8" fillId="3" borderId="0" xfId="3" applyFont="1" applyFill="1" applyProtection="1"/>
    <xf numFmtId="43" fontId="11" fillId="8" borderId="0" xfId="4" applyFont="1" applyFill="1" applyBorder="1" applyAlignment="1" applyProtection="1">
      <alignment horizontal="center" vertical="center"/>
    </xf>
    <xf numFmtId="9" fontId="8" fillId="3" borderId="0" xfId="3" applyFont="1" applyFill="1" applyBorder="1" applyProtection="1">
      <protection locked="0"/>
    </xf>
  </cellXfs>
  <cellStyles count="8">
    <cellStyle name="Millares" xfId="1" builtinId="3"/>
    <cellStyle name="Millares 2" xfId="4"/>
    <cellStyle name="Moneda" xfId="2" builtinId="4"/>
    <cellStyle name="Moneda 2" xfId="5"/>
    <cellStyle name="Moneda 3" xfId="6"/>
    <cellStyle name="Normal" xfId="0" builtinId="0"/>
    <cellStyle name="Porcentaje" xfId="3" builtinId="5"/>
    <cellStyle name="Porcentaje 2" xfId="7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63500</xdr:rowOff>
    </xdr:from>
    <xdr:to>
      <xdr:col>1</xdr:col>
      <xdr:colOff>9769</xdr:colOff>
      <xdr:row>8</xdr:row>
      <xdr:rowOff>127000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3671" r="365"/>
        <a:stretch/>
      </xdr:blipFill>
      <xdr:spPr>
        <a:xfrm>
          <a:off x="0" y="63500"/>
          <a:ext cx="3705469" cy="158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T58"/>
  <sheetViews>
    <sheetView showGridLines="0" showRuler="0" workbookViewId="0">
      <selection activeCell="E16" sqref="E16"/>
    </sheetView>
  </sheetViews>
  <sheetFormatPr baseColWidth="10" defaultRowHeight="15" x14ac:dyDescent="0.15"/>
  <cols>
    <col min="1" max="1" width="48.5" style="1" customWidth="1"/>
    <col min="2" max="2" width="35.1640625" style="1" customWidth="1"/>
    <col min="3" max="3" width="14" style="1" customWidth="1"/>
    <col min="4" max="4" width="32.33203125" style="1" customWidth="1"/>
    <col min="5" max="5" width="28.33203125" style="1" customWidth="1"/>
    <col min="6" max="6" width="20" style="1" customWidth="1"/>
    <col min="7" max="46" width="21.6640625" style="1" customWidth="1"/>
    <col min="47" max="47" width="17.1640625" style="1" bestFit="1" customWidth="1"/>
    <col min="48" max="16384" width="10.83203125" style="1"/>
  </cols>
  <sheetData>
    <row r="9" spans="1:17" ht="29" customHeight="1" x14ac:dyDescent="0.15">
      <c r="A9" s="46" t="s">
        <v>12</v>
      </c>
      <c r="B9" s="46"/>
      <c r="C9" s="46"/>
      <c r="D9" s="46"/>
      <c r="E9" s="46"/>
      <c r="F9" s="46"/>
      <c r="G9" s="46"/>
      <c r="H9" s="46"/>
      <c r="I9" s="46"/>
      <c r="J9" s="34"/>
      <c r="K9" s="34"/>
      <c r="L9" s="34"/>
      <c r="M9" s="34"/>
      <c r="N9" s="35"/>
      <c r="O9" s="35"/>
      <c r="P9" s="35"/>
      <c r="Q9" s="35"/>
    </row>
    <row r="10" spans="1:17" s="3" customFormat="1" ht="18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7" s="3" customFormat="1" ht="26" customHeight="1" x14ac:dyDescent="0.15">
      <c r="A11" s="31" t="s">
        <v>44</v>
      </c>
      <c r="B11" s="31"/>
      <c r="C11" s="31"/>
      <c r="D11" s="31"/>
      <c r="E11" s="2"/>
      <c r="F11" s="2"/>
      <c r="G11" s="2"/>
      <c r="H11" s="2"/>
      <c r="I11" s="2"/>
      <c r="J11" s="2"/>
      <c r="K11" s="2"/>
      <c r="L11" s="2"/>
      <c r="M11" s="2"/>
    </row>
    <row r="12" spans="1:17" ht="20" x14ac:dyDescent="0.2">
      <c r="A12" s="36" t="s">
        <v>13</v>
      </c>
      <c r="B12" s="37" t="s">
        <v>56</v>
      </c>
      <c r="C12" s="38"/>
      <c r="D12" s="38"/>
      <c r="E12" s="38"/>
    </row>
    <row r="13" spans="1:17" ht="20" x14ac:dyDescent="0.2">
      <c r="A13" s="36" t="s">
        <v>14</v>
      </c>
      <c r="B13" s="39">
        <v>9000000</v>
      </c>
      <c r="C13" s="38"/>
      <c r="D13" s="38"/>
      <c r="E13" s="38"/>
    </row>
    <row r="14" spans="1:17" ht="20" x14ac:dyDescent="0.2">
      <c r="A14" s="36" t="s">
        <v>28</v>
      </c>
      <c r="B14" s="40">
        <v>40</v>
      </c>
      <c r="C14" s="38"/>
      <c r="D14" s="38"/>
      <c r="E14" s="41"/>
    </row>
    <row r="15" spans="1:17" ht="20" x14ac:dyDescent="0.2">
      <c r="A15" s="36" t="s">
        <v>16</v>
      </c>
      <c r="B15" s="42" t="s">
        <v>25</v>
      </c>
      <c r="C15" s="64">
        <f>IF(B15="Arriesgado",Datos!$B$3,(IF('SIMULADOR INVERSIONES'!$B$15="Moderado",Datos!$B$2,Datos!$B$1)))</f>
        <v>0.11</v>
      </c>
      <c r="D15" s="38"/>
      <c r="E15" s="41"/>
    </row>
    <row r="16" spans="1:17" ht="20" x14ac:dyDescent="0.2">
      <c r="A16" s="43" t="s">
        <v>17</v>
      </c>
      <c r="B16" s="44">
        <f>B13/(12*B14)</f>
        <v>18750</v>
      </c>
      <c r="C16" s="45" t="s">
        <v>37</v>
      </c>
      <c r="D16" s="43" t="s">
        <v>39</v>
      </c>
      <c r="E16" s="63">
        <f>PMT(((IF(B15="Arriesgado",Datos!B3,(IF('SIMULADOR INVERSIONES'!B15="Moderado",Datos!B2,Datos!B1)))))/12,(B14*12),0,B13,1)*-1</f>
        <v>1036.990404698827</v>
      </c>
    </row>
    <row r="18" spans="1:46" hidden="1" x14ac:dyDescent="0.15"/>
    <row r="19" spans="1:46" hidden="1" x14ac:dyDescent="0.15"/>
    <row r="20" spans="1:46" hidden="1" x14ac:dyDescent="0.15"/>
    <row r="21" spans="1:46" hidden="1" x14ac:dyDescent="0.15"/>
    <row r="22" spans="1:46" hidden="1" x14ac:dyDescent="0.15"/>
    <row r="23" spans="1:46" hidden="1" x14ac:dyDescent="0.15"/>
    <row r="24" spans="1:46" hidden="1" x14ac:dyDescent="0.15"/>
    <row r="25" spans="1:46" hidden="1" x14ac:dyDescent="0.15"/>
    <row r="26" spans="1:46" hidden="1" x14ac:dyDescent="0.15"/>
    <row r="27" spans="1:46" s="33" customFormat="1" hidden="1" x14ac:dyDescent="0.15"/>
    <row r="28" spans="1:46" s="33" customFormat="1" hidden="1" x14ac:dyDescent="0.15"/>
    <row r="29" spans="1:46" s="33" customFormat="1" hidden="1" x14ac:dyDescent="0.15"/>
    <row r="30" spans="1:46" s="33" customFormat="1" hidden="1" x14ac:dyDescent="0.15"/>
    <row r="31" spans="1:46" s="33" customFormat="1" hidden="1" x14ac:dyDescent="0.15"/>
    <row r="32" spans="1:46" s="35" customFormat="1" hidden="1" x14ac:dyDescent="0.15">
      <c r="A32" s="47" t="s">
        <v>0</v>
      </c>
      <c r="B32" s="48">
        <v>1</v>
      </c>
      <c r="C32" s="48">
        <v>2</v>
      </c>
      <c r="D32" s="48">
        <v>3</v>
      </c>
      <c r="E32" s="48">
        <v>4</v>
      </c>
      <c r="F32" s="48">
        <v>5</v>
      </c>
      <c r="G32" s="48">
        <v>6</v>
      </c>
      <c r="H32" s="48">
        <v>7</v>
      </c>
      <c r="I32" s="48">
        <v>8</v>
      </c>
      <c r="J32" s="48">
        <v>9</v>
      </c>
      <c r="K32" s="48">
        <v>10</v>
      </c>
      <c r="L32" s="48">
        <v>11</v>
      </c>
      <c r="M32" s="48">
        <v>12</v>
      </c>
      <c r="N32" s="48">
        <v>13</v>
      </c>
      <c r="O32" s="48">
        <v>14</v>
      </c>
      <c r="P32" s="48">
        <v>15</v>
      </c>
      <c r="Q32" s="48">
        <v>16</v>
      </c>
      <c r="R32" s="48">
        <v>17</v>
      </c>
      <c r="S32" s="48">
        <v>18</v>
      </c>
      <c r="T32" s="48">
        <v>19</v>
      </c>
      <c r="U32" s="48">
        <v>20</v>
      </c>
      <c r="V32" s="48">
        <v>21</v>
      </c>
      <c r="W32" s="48">
        <v>22</v>
      </c>
      <c r="X32" s="48">
        <v>23</v>
      </c>
      <c r="Y32" s="48">
        <v>24</v>
      </c>
      <c r="Z32" s="48">
        <v>25</v>
      </c>
      <c r="AA32" s="48">
        <v>26</v>
      </c>
      <c r="AB32" s="48">
        <v>27</v>
      </c>
      <c r="AC32" s="48">
        <v>28</v>
      </c>
      <c r="AD32" s="48">
        <v>29</v>
      </c>
      <c r="AE32" s="48">
        <v>30</v>
      </c>
      <c r="AF32" s="48">
        <v>31</v>
      </c>
      <c r="AG32" s="48">
        <v>32</v>
      </c>
      <c r="AH32" s="48">
        <v>33</v>
      </c>
      <c r="AI32" s="48">
        <v>34</v>
      </c>
      <c r="AJ32" s="48">
        <v>35</v>
      </c>
      <c r="AK32" s="48">
        <v>36</v>
      </c>
      <c r="AL32" s="48">
        <v>37</v>
      </c>
      <c r="AM32" s="48">
        <v>38</v>
      </c>
      <c r="AN32" s="48">
        <v>39</v>
      </c>
      <c r="AO32" s="48">
        <v>40</v>
      </c>
      <c r="AP32" s="48">
        <v>41</v>
      </c>
      <c r="AQ32" s="48">
        <v>42</v>
      </c>
      <c r="AR32" s="48">
        <v>43</v>
      </c>
      <c r="AS32" s="48">
        <v>44</v>
      </c>
      <c r="AT32" s="48">
        <v>45</v>
      </c>
    </row>
    <row r="33" spans="1:46" s="35" customFormat="1" hidden="1" x14ac:dyDescent="0.15">
      <c r="A33" s="35" t="s">
        <v>17</v>
      </c>
      <c r="B33" s="49">
        <f>E16</f>
        <v>1036.990404698827</v>
      </c>
      <c r="C33" s="50">
        <f>B33</f>
        <v>1036.990404698827</v>
      </c>
      <c r="D33" s="50">
        <f>C33</f>
        <v>1036.990404698827</v>
      </c>
      <c r="E33" s="50">
        <f t="shared" ref="E33:K33" si="0">D33</f>
        <v>1036.990404698827</v>
      </c>
      <c r="F33" s="50">
        <f t="shared" si="0"/>
        <v>1036.990404698827</v>
      </c>
      <c r="G33" s="50">
        <f t="shared" si="0"/>
        <v>1036.990404698827</v>
      </c>
      <c r="H33" s="50">
        <f t="shared" si="0"/>
        <v>1036.990404698827</v>
      </c>
      <c r="I33" s="50">
        <f t="shared" si="0"/>
        <v>1036.990404698827</v>
      </c>
      <c r="J33" s="50">
        <f t="shared" si="0"/>
        <v>1036.990404698827</v>
      </c>
      <c r="K33" s="50">
        <f t="shared" si="0"/>
        <v>1036.990404698827</v>
      </c>
      <c r="L33" s="50">
        <f t="shared" ref="L33:AT33" si="1">K33</f>
        <v>1036.990404698827</v>
      </c>
      <c r="M33" s="50">
        <f t="shared" si="1"/>
        <v>1036.990404698827</v>
      </c>
      <c r="N33" s="50">
        <f t="shared" si="1"/>
        <v>1036.990404698827</v>
      </c>
      <c r="O33" s="50">
        <f t="shared" si="1"/>
        <v>1036.990404698827</v>
      </c>
      <c r="P33" s="50">
        <f t="shared" si="1"/>
        <v>1036.990404698827</v>
      </c>
      <c r="Q33" s="50">
        <f t="shared" si="1"/>
        <v>1036.990404698827</v>
      </c>
      <c r="R33" s="50">
        <f t="shared" si="1"/>
        <v>1036.990404698827</v>
      </c>
      <c r="S33" s="50">
        <f t="shared" si="1"/>
        <v>1036.990404698827</v>
      </c>
      <c r="T33" s="50">
        <f t="shared" si="1"/>
        <v>1036.990404698827</v>
      </c>
      <c r="U33" s="50">
        <f t="shared" si="1"/>
        <v>1036.990404698827</v>
      </c>
      <c r="V33" s="50">
        <f t="shared" si="1"/>
        <v>1036.990404698827</v>
      </c>
      <c r="W33" s="50">
        <f t="shared" si="1"/>
        <v>1036.990404698827</v>
      </c>
      <c r="X33" s="50">
        <f t="shared" si="1"/>
        <v>1036.990404698827</v>
      </c>
      <c r="Y33" s="50">
        <f t="shared" si="1"/>
        <v>1036.990404698827</v>
      </c>
      <c r="Z33" s="50">
        <f t="shared" si="1"/>
        <v>1036.990404698827</v>
      </c>
      <c r="AA33" s="50">
        <f t="shared" si="1"/>
        <v>1036.990404698827</v>
      </c>
      <c r="AB33" s="50">
        <f t="shared" si="1"/>
        <v>1036.990404698827</v>
      </c>
      <c r="AC33" s="50">
        <f t="shared" si="1"/>
        <v>1036.990404698827</v>
      </c>
      <c r="AD33" s="50">
        <f t="shared" si="1"/>
        <v>1036.990404698827</v>
      </c>
      <c r="AE33" s="50">
        <f t="shared" si="1"/>
        <v>1036.990404698827</v>
      </c>
      <c r="AF33" s="50">
        <f t="shared" si="1"/>
        <v>1036.990404698827</v>
      </c>
      <c r="AG33" s="50">
        <f t="shared" si="1"/>
        <v>1036.990404698827</v>
      </c>
      <c r="AH33" s="50">
        <f t="shared" si="1"/>
        <v>1036.990404698827</v>
      </c>
      <c r="AI33" s="50">
        <f t="shared" si="1"/>
        <v>1036.990404698827</v>
      </c>
      <c r="AJ33" s="50">
        <f t="shared" si="1"/>
        <v>1036.990404698827</v>
      </c>
      <c r="AK33" s="50">
        <f t="shared" si="1"/>
        <v>1036.990404698827</v>
      </c>
      <c r="AL33" s="50">
        <f t="shared" si="1"/>
        <v>1036.990404698827</v>
      </c>
      <c r="AM33" s="50">
        <f t="shared" si="1"/>
        <v>1036.990404698827</v>
      </c>
      <c r="AN33" s="50">
        <f t="shared" si="1"/>
        <v>1036.990404698827</v>
      </c>
      <c r="AO33" s="50">
        <f t="shared" si="1"/>
        <v>1036.990404698827</v>
      </c>
      <c r="AP33" s="50">
        <f t="shared" si="1"/>
        <v>1036.990404698827</v>
      </c>
      <c r="AQ33" s="50">
        <f t="shared" si="1"/>
        <v>1036.990404698827</v>
      </c>
      <c r="AR33" s="50">
        <f t="shared" si="1"/>
        <v>1036.990404698827</v>
      </c>
      <c r="AS33" s="50">
        <f t="shared" si="1"/>
        <v>1036.990404698827</v>
      </c>
      <c r="AT33" s="50">
        <f t="shared" si="1"/>
        <v>1036.990404698827</v>
      </c>
    </row>
    <row r="34" spans="1:46" s="35" customFormat="1" hidden="1" x14ac:dyDescent="0.15">
      <c r="A34" s="35" t="s">
        <v>18</v>
      </c>
      <c r="B34" s="51">
        <f>IF($B$15="Conservador",Datos!$B$1,(IF($B$15="Moderado",Datos!$B$2,(IF(B15="Arriesgado",Datos!$B$3,0)))))</f>
        <v>0.11</v>
      </c>
      <c r="C34" s="51">
        <f>B34</f>
        <v>0.11</v>
      </c>
      <c r="D34" s="51">
        <f>C34</f>
        <v>0.11</v>
      </c>
      <c r="E34" s="51">
        <f t="shared" ref="E34:K34" si="2">D34</f>
        <v>0.11</v>
      </c>
      <c r="F34" s="51">
        <f t="shared" si="2"/>
        <v>0.11</v>
      </c>
      <c r="G34" s="51">
        <f t="shared" si="2"/>
        <v>0.11</v>
      </c>
      <c r="H34" s="51">
        <f t="shared" si="2"/>
        <v>0.11</v>
      </c>
      <c r="I34" s="51">
        <f t="shared" si="2"/>
        <v>0.11</v>
      </c>
      <c r="J34" s="51">
        <f t="shared" si="2"/>
        <v>0.11</v>
      </c>
      <c r="K34" s="51">
        <f t="shared" si="2"/>
        <v>0.11</v>
      </c>
      <c r="L34" s="51">
        <f t="shared" ref="L34:AT34" si="3">K34</f>
        <v>0.11</v>
      </c>
      <c r="M34" s="51">
        <f t="shared" si="3"/>
        <v>0.11</v>
      </c>
      <c r="N34" s="51">
        <f t="shared" si="3"/>
        <v>0.11</v>
      </c>
      <c r="O34" s="51">
        <f t="shared" si="3"/>
        <v>0.11</v>
      </c>
      <c r="P34" s="51">
        <f t="shared" si="3"/>
        <v>0.11</v>
      </c>
      <c r="Q34" s="51">
        <f t="shared" si="3"/>
        <v>0.11</v>
      </c>
      <c r="R34" s="51">
        <f t="shared" si="3"/>
        <v>0.11</v>
      </c>
      <c r="S34" s="51">
        <f t="shared" si="3"/>
        <v>0.11</v>
      </c>
      <c r="T34" s="51">
        <f t="shared" si="3"/>
        <v>0.11</v>
      </c>
      <c r="U34" s="51">
        <f t="shared" si="3"/>
        <v>0.11</v>
      </c>
      <c r="V34" s="51">
        <f t="shared" si="3"/>
        <v>0.11</v>
      </c>
      <c r="W34" s="51">
        <f t="shared" si="3"/>
        <v>0.11</v>
      </c>
      <c r="X34" s="51">
        <f t="shared" si="3"/>
        <v>0.11</v>
      </c>
      <c r="Y34" s="51">
        <f t="shared" si="3"/>
        <v>0.11</v>
      </c>
      <c r="Z34" s="51">
        <f t="shared" si="3"/>
        <v>0.11</v>
      </c>
      <c r="AA34" s="51">
        <f t="shared" si="3"/>
        <v>0.11</v>
      </c>
      <c r="AB34" s="51">
        <f t="shared" si="3"/>
        <v>0.11</v>
      </c>
      <c r="AC34" s="51">
        <f t="shared" si="3"/>
        <v>0.11</v>
      </c>
      <c r="AD34" s="51">
        <f t="shared" si="3"/>
        <v>0.11</v>
      </c>
      <c r="AE34" s="51">
        <f t="shared" si="3"/>
        <v>0.11</v>
      </c>
      <c r="AF34" s="51">
        <f t="shared" si="3"/>
        <v>0.11</v>
      </c>
      <c r="AG34" s="51">
        <f t="shared" si="3"/>
        <v>0.11</v>
      </c>
      <c r="AH34" s="51">
        <f t="shared" si="3"/>
        <v>0.11</v>
      </c>
      <c r="AI34" s="51">
        <f t="shared" si="3"/>
        <v>0.11</v>
      </c>
      <c r="AJ34" s="51">
        <f t="shared" si="3"/>
        <v>0.11</v>
      </c>
      <c r="AK34" s="51">
        <f t="shared" si="3"/>
        <v>0.11</v>
      </c>
      <c r="AL34" s="51">
        <f t="shared" si="3"/>
        <v>0.11</v>
      </c>
      <c r="AM34" s="51">
        <f t="shared" si="3"/>
        <v>0.11</v>
      </c>
      <c r="AN34" s="51">
        <f t="shared" si="3"/>
        <v>0.11</v>
      </c>
      <c r="AO34" s="51">
        <f t="shared" si="3"/>
        <v>0.11</v>
      </c>
      <c r="AP34" s="51">
        <f t="shared" si="3"/>
        <v>0.11</v>
      </c>
      <c r="AQ34" s="51">
        <f t="shared" si="3"/>
        <v>0.11</v>
      </c>
      <c r="AR34" s="51">
        <f t="shared" si="3"/>
        <v>0.11</v>
      </c>
      <c r="AS34" s="51">
        <f t="shared" si="3"/>
        <v>0.11</v>
      </c>
      <c r="AT34" s="51">
        <f t="shared" si="3"/>
        <v>0.11</v>
      </c>
    </row>
    <row r="35" spans="1:46" s="35" customFormat="1" ht="7" hidden="1" customHeight="1" x14ac:dyDescent="0.15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</row>
    <row r="36" spans="1:46" s="35" customFormat="1" hidden="1" x14ac:dyDescent="0.15">
      <c r="A36" s="35" t="s">
        <v>15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</row>
    <row r="37" spans="1:46" s="35" customFormat="1" hidden="1" x14ac:dyDescent="0.15">
      <c r="A37" s="35" t="s">
        <v>19</v>
      </c>
      <c r="B37" s="52"/>
      <c r="C37" s="52">
        <f>B40</f>
        <v>13090.835212074882</v>
      </c>
      <c r="D37" s="52">
        <f t="shared" ref="D37" si="4">C40</f>
        <v>27696.526639714408</v>
      </c>
      <c r="E37" s="52">
        <f t="shared" ref="E37" si="5">D40</f>
        <v>43992.371681186807</v>
      </c>
      <c r="F37" s="52">
        <f t="shared" ref="F37" si="6">E40</f>
        <v>62173.952945675956</v>
      </c>
      <c r="G37" s="52">
        <f t="shared" ref="G37" si="7">F40</f>
        <v>82459.485634280514</v>
      </c>
      <c r="H37" s="52">
        <f t="shared" ref="H37" si="8">G40</f>
        <v>105092.43655721037</v>
      </c>
      <c r="I37" s="52">
        <f t="shared" ref="I37" si="9">H40</f>
        <v>130344.44622060508</v>
      </c>
      <c r="J37" s="52">
        <f t="shared" ref="J37" si="10">I40</f>
        <v>158518.58905383816</v>
      </c>
      <c r="K37" s="52">
        <f t="shared" ref="K37" si="11">J40</f>
        <v>189953.01090653072</v>
      </c>
      <c r="L37" s="52">
        <f t="shared" ref="L37" si="12">K40</f>
        <v>225024.9874724863</v>
      </c>
      <c r="M37" s="52">
        <f t="shared" ref="M37" si="13">L40</f>
        <v>264155.45234972012</v>
      </c>
      <c r="N37" s="52">
        <f t="shared" ref="N37" si="14">M40</f>
        <v>307814.04908232513</v>
      </c>
      <c r="O37" s="52">
        <f t="shared" ref="O37" si="15">N40</f>
        <v>356524.76781874342</v>
      </c>
      <c r="P37" s="52">
        <f t="shared" ref="P37" si="16">O40</f>
        <v>410872.23423757247</v>
      </c>
      <c r="Q37" s="52">
        <f t="shared" ref="Q37" si="17">P40</f>
        <v>471508.72622054693</v>
      </c>
      <c r="R37" s="52">
        <f t="shared" ref="R37" si="18">Q40</f>
        <v>539162.00248675176</v>
      </c>
      <c r="S37" s="52">
        <f t="shared" ref="S37" si="19">R40</f>
        <v>614644.03714727517</v>
      </c>
      <c r="T37" s="52">
        <f t="shared" ref="T37" si="20">S40</f>
        <v>698860.76501236123</v>
      </c>
      <c r="U37" s="52">
        <f t="shared" ref="U37" si="21">T40</f>
        <v>792822.95461416407</v>
      </c>
      <c r="V37" s="52">
        <f t="shared" ref="V37" si="22">U40</f>
        <v>897658.33944304171</v>
      </c>
      <c r="W37" s="52">
        <f t="shared" ref="W37" si="23">V40</f>
        <v>1014625.1529963946</v>
      </c>
      <c r="X37" s="52">
        <f t="shared" ref="X37" si="24">W40</f>
        <v>1145127.2300876041</v>
      </c>
      <c r="Y37" s="52">
        <f t="shared" ref="Y37" si="25">X40</f>
        <v>1290730.8556608667</v>
      </c>
      <c r="Z37" s="52">
        <f t="shared" ref="Z37" si="26">Y40</f>
        <v>1453183.5633312711</v>
      </c>
      <c r="AA37" s="52">
        <f t="shared" ref="AA37" si="27">Z40</f>
        <v>1634435.109270056</v>
      </c>
      <c r="AB37" s="52">
        <f t="shared" ref="AB37" si="28">AA40</f>
        <v>1836660.8731634605</v>
      </c>
      <c r="AC37" s="52">
        <f t="shared" ref="AC37" si="29">AB40</f>
        <v>2062287.9671032983</v>
      </c>
      <c r="AD37" s="52">
        <f t="shared" ref="AD37" si="30">AC40</f>
        <v>2314024.3657679623</v>
      </c>
      <c r="AE37" s="52">
        <f t="shared" ref="AE37" si="31">AD40</f>
        <v>2594891.4075140757</v>
      </c>
      <c r="AF37" s="52">
        <f t="shared" ref="AF37" si="32">AE40</f>
        <v>2908260.0564566422</v>
      </c>
      <c r="AG37" s="52">
        <f t="shared" ref="AG37" si="33">AF40</f>
        <v>3257891.3607549095</v>
      </c>
      <c r="AH37" s="52">
        <f t="shared" ref="AH37" si="34">AG40</f>
        <v>3647981.5926839872</v>
      </c>
      <c r="AI37" s="52">
        <f t="shared" ref="AI37" si="35">AH40</f>
        <v>4083212.6122630192</v>
      </c>
      <c r="AJ37" s="52">
        <f t="shared" ref="AJ37" si="36">AI40</f>
        <v>4568808.0589037938</v>
      </c>
      <c r="AK37" s="52">
        <f t="shared" ref="AK37" si="37">AJ40</f>
        <v>5110596.0454915343</v>
      </c>
      <c r="AL37" s="52">
        <f t="shared" ref="AL37" si="38">AK40</f>
        <v>5715079.1073517567</v>
      </c>
      <c r="AM37" s="52">
        <f t="shared" ref="AM37" si="39">AL40</f>
        <v>6389512.2456301646</v>
      </c>
      <c r="AN37" s="52">
        <f t="shared" ref="AN37" si="40">AM40</f>
        <v>7141990.0017616358</v>
      </c>
      <c r="AO37" s="52">
        <f t="shared" ref="AO37" si="41">AN40</f>
        <v>7981543.608095428</v>
      </c>
      <c r="AP37" s="52">
        <f t="shared" ref="AP37" si="42">AO40</f>
        <v>8918249.3806776609</v>
      </c>
      <c r="AQ37" s="52">
        <f t="shared" ref="AQ37" si="43">AP40</f>
        <v>9963349.6551204491</v>
      </c>
      <c r="AR37" s="52">
        <f t="shared" ref="AR37" si="44">AQ40</f>
        <v>11129387.717029057</v>
      </c>
      <c r="AS37" s="52">
        <f t="shared" ref="AS37" si="45">AR40</f>
        <v>12430358.346421054</v>
      </c>
      <c r="AT37" s="52">
        <f t="shared" ref="AT37" si="46">AS40</f>
        <v>13881875.782970447</v>
      </c>
    </row>
    <row r="38" spans="1:46" s="35" customFormat="1" hidden="1" x14ac:dyDescent="0.15">
      <c r="A38" s="35" t="s">
        <v>20</v>
      </c>
      <c r="B38" s="52">
        <f>B33*12</f>
        <v>12443.884856385925</v>
      </c>
      <c r="C38" s="52">
        <f t="shared" ref="C38:D38" si="47">C33*12</f>
        <v>12443.884856385925</v>
      </c>
      <c r="D38" s="52">
        <f t="shared" si="47"/>
        <v>12443.884856385925</v>
      </c>
      <c r="E38" s="52">
        <f t="shared" ref="E38:K38" si="48">E33*12</f>
        <v>12443.884856385925</v>
      </c>
      <c r="F38" s="52">
        <f t="shared" si="48"/>
        <v>12443.884856385925</v>
      </c>
      <c r="G38" s="52">
        <f t="shared" si="48"/>
        <v>12443.884856385925</v>
      </c>
      <c r="H38" s="52">
        <f t="shared" si="48"/>
        <v>12443.884856385925</v>
      </c>
      <c r="I38" s="52">
        <f t="shared" si="48"/>
        <v>12443.884856385925</v>
      </c>
      <c r="J38" s="52">
        <f t="shared" si="48"/>
        <v>12443.884856385925</v>
      </c>
      <c r="K38" s="52">
        <f t="shared" si="48"/>
        <v>12443.884856385925</v>
      </c>
      <c r="L38" s="52">
        <f t="shared" ref="L38:AT38" si="49">L33*12</f>
        <v>12443.884856385925</v>
      </c>
      <c r="M38" s="52">
        <f t="shared" si="49"/>
        <v>12443.884856385925</v>
      </c>
      <c r="N38" s="52">
        <f t="shared" si="49"/>
        <v>12443.884856385925</v>
      </c>
      <c r="O38" s="52">
        <f t="shared" si="49"/>
        <v>12443.884856385925</v>
      </c>
      <c r="P38" s="52">
        <f t="shared" si="49"/>
        <v>12443.884856385925</v>
      </c>
      <c r="Q38" s="52">
        <f t="shared" si="49"/>
        <v>12443.884856385925</v>
      </c>
      <c r="R38" s="52">
        <f t="shared" si="49"/>
        <v>12443.884856385925</v>
      </c>
      <c r="S38" s="52">
        <f t="shared" si="49"/>
        <v>12443.884856385925</v>
      </c>
      <c r="T38" s="52">
        <f t="shared" si="49"/>
        <v>12443.884856385925</v>
      </c>
      <c r="U38" s="52">
        <f t="shared" si="49"/>
        <v>12443.884856385925</v>
      </c>
      <c r="V38" s="52">
        <f t="shared" si="49"/>
        <v>12443.884856385925</v>
      </c>
      <c r="W38" s="52">
        <f t="shared" si="49"/>
        <v>12443.884856385925</v>
      </c>
      <c r="X38" s="52">
        <f t="shared" si="49"/>
        <v>12443.884856385925</v>
      </c>
      <c r="Y38" s="52">
        <f t="shared" si="49"/>
        <v>12443.884856385925</v>
      </c>
      <c r="Z38" s="52">
        <f t="shared" si="49"/>
        <v>12443.884856385925</v>
      </c>
      <c r="AA38" s="52">
        <f t="shared" si="49"/>
        <v>12443.884856385925</v>
      </c>
      <c r="AB38" s="52">
        <f t="shared" si="49"/>
        <v>12443.884856385925</v>
      </c>
      <c r="AC38" s="52">
        <f t="shared" si="49"/>
        <v>12443.884856385925</v>
      </c>
      <c r="AD38" s="52">
        <f t="shared" si="49"/>
        <v>12443.884856385925</v>
      </c>
      <c r="AE38" s="52">
        <f t="shared" si="49"/>
        <v>12443.884856385925</v>
      </c>
      <c r="AF38" s="52">
        <f t="shared" si="49"/>
        <v>12443.884856385925</v>
      </c>
      <c r="AG38" s="52">
        <f t="shared" si="49"/>
        <v>12443.884856385925</v>
      </c>
      <c r="AH38" s="52">
        <f t="shared" si="49"/>
        <v>12443.884856385925</v>
      </c>
      <c r="AI38" s="52">
        <f t="shared" si="49"/>
        <v>12443.884856385925</v>
      </c>
      <c r="AJ38" s="52">
        <f t="shared" si="49"/>
        <v>12443.884856385925</v>
      </c>
      <c r="AK38" s="52">
        <f t="shared" si="49"/>
        <v>12443.884856385925</v>
      </c>
      <c r="AL38" s="52">
        <f t="shared" si="49"/>
        <v>12443.884856385925</v>
      </c>
      <c r="AM38" s="52">
        <f t="shared" si="49"/>
        <v>12443.884856385925</v>
      </c>
      <c r="AN38" s="52">
        <f t="shared" si="49"/>
        <v>12443.884856385925</v>
      </c>
      <c r="AO38" s="52">
        <f t="shared" si="49"/>
        <v>12443.884856385925</v>
      </c>
      <c r="AP38" s="52">
        <f t="shared" si="49"/>
        <v>12443.884856385925</v>
      </c>
      <c r="AQ38" s="52">
        <f t="shared" si="49"/>
        <v>12443.884856385925</v>
      </c>
      <c r="AR38" s="52">
        <f t="shared" si="49"/>
        <v>12443.884856385925</v>
      </c>
      <c r="AS38" s="52">
        <f t="shared" si="49"/>
        <v>12443.884856385925</v>
      </c>
      <c r="AT38" s="52">
        <f t="shared" si="49"/>
        <v>12443.884856385925</v>
      </c>
    </row>
    <row r="39" spans="1:46" s="53" customFormat="1" hidden="1" x14ac:dyDescent="0.15">
      <c r="A39" s="53" t="s">
        <v>21</v>
      </c>
      <c r="B39" s="54">
        <f>SUM(B36:B38)*(B34)</f>
        <v>1368.8273342024518</v>
      </c>
      <c r="C39" s="54">
        <f>SUM(C36:C38)*(C34)</f>
        <v>2808.8192075306888</v>
      </c>
      <c r="D39" s="54">
        <f t="shared" ref="D39:K39" si="50">SUM(D36:D38)*(D34)</f>
        <v>4415.4452645710371</v>
      </c>
      <c r="E39" s="54">
        <f t="shared" si="50"/>
        <v>6207.9882191329998</v>
      </c>
      <c r="F39" s="54">
        <f t="shared" si="50"/>
        <v>8207.9621582268064</v>
      </c>
      <c r="G39" s="54">
        <f t="shared" si="50"/>
        <v>10439.370753973308</v>
      </c>
      <c r="H39" s="54">
        <f t="shared" si="50"/>
        <v>12928.995355495592</v>
      </c>
      <c r="I39" s="54">
        <f t="shared" si="50"/>
        <v>15706.716418469012</v>
      </c>
      <c r="J39" s="54">
        <f t="shared" si="50"/>
        <v>18805.872130124651</v>
      </c>
      <c r="K39" s="54">
        <f t="shared" si="50"/>
        <v>22263.658533920832</v>
      </c>
      <c r="L39" s="54">
        <f t="shared" ref="L39:AT39" si="51">SUM(L36:L38)*(L34)</f>
        <v>26121.575956175948</v>
      </c>
      <c r="M39" s="54">
        <f t="shared" si="51"/>
        <v>30425.927092671667</v>
      </c>
      <c r="N39" s="54">
        <f t="shared" si="51"/>
        <v>35228.37273325822</v>
      </c>
      <c r="O39" s="54">
        <f t="shared" si="51"/>
        <v>40586.551794264233</v>
      </c>
      <c r="P39" s="54">
        <f t="shared" si="51"/>
        <v>46564.773100335427</v>
      </c>
      <c r="Q39" s="54">
        <f t="shared" si="51"/>
        <v>53234.787218462618</v>
      </c>
      <c r="R39" s="54">
        <f t="shared" si="51"/>
        <v>60676.647607745144</v>
      </c>
      <c r="S39" s="54">
        <f t="shared" si="51"/>
        <v>68979.671420402723</v>
      </c>
      <c r="T39" s="54">
        <f t="shared" si="51"/>
        <v>78243.51148556218</v>
      </c>
      <c r="U39" s="54">
        <f t="shared" si="51"/>
        <v>88579.352341760488</v>
      </c>
      <c r="V39" s="54">
        <f t="shared" si="51"/>
        <v>100111.24467293704</v>
      </c>
      <c r="W39" s="54">
        <f t="shared" si="51"/>
        <v>112977.59416380584</v>
      </c>
      <c r="X39" s="54">
        <f t="shared" si="51"/>
        <v>127332.8226438389</v>
      </c>
      <c r="Y39" s="54">
        <f t="shared" si="51"/>
        <v>143349.22145689779</v>
      </c>
      <c r="Z39" s="54">
        <f t="shared" si="51"/>
        <v>161219.01930064228</v>
      </c>
      <c r="AA39" s="54">
        <f t="shared" si="51"/>
        <v>181156.68935390862</v>
      </c>
      <c r="AB39" s="54">
        <f t="shared" si="51"/>
        <v>203401.52338218311</v>
      </c>
      <c r="AC39" s="54">
        <f t="shared" si="51"/>
        <v>228220.50371556525</v>
      </c>
      <c r="AD39" s="54">
        <f t="shared" si="51"/>
        <v>255911.50756867832</v>
      </c>
      <c r="AE39" s="54">
        <f t="shared" si="51"/>
        <v>286806.8821607508</v>
      </c>
      <c r="AF39" s="54">
        <f t="shared" si="51"/>
        <v>321277.43354443309</v>
      </c>
      <c r="AG39" s="54">
        <f t="shared" si="51"/>
        <v>359736.87701724254</v>
      </c>
      <c r="AH39" s="54">
        <f t="shared" si="51"/>
        <v>402646.80252944108</v>
      </c>
      <c r="AI39" s="54">
        <f t="shared" si="51"/>
        <v>450522.21468313457</v>
      </c>
      <c r="AJ39" s="54">
        <f t="shared" si="51"/>
        <v>503937.7138136198</v>
      </c>
      <c r="AK39" s="54">
        <f t="shared" si="51"/>
        <v>563534.39233827125</v>
      </c>
      <c r="AL39" s="54">
        <f t="shared" si="51"/>
        <v>630027.52914289571</v>
      </c>
      <c r="AM39" s="54">
        <f t="shared" si="51"/>
        <v>704215.17435352062</v>
      </c>
      <c r="AN39" s="54">
        <f t="shared" si="51"/>
        <v>786987.72752798244</v>
      </c>
      <c r="AO39" s="54">
        <f t="shared" si="51"/>
        <v>879338.62422469957</v>
      </c>
      <c r="AP39" s="54">
        <f t="shared" si="51"/>
        <v>982376.25920874521</v>
      </c>
      <c r="AQ39" s="54">
        <f t="shared" si="51"/>
        <v>1097337.2893974518</v>
      </c>
      <c r="AR39" s="54">
        <f t="shared" si="51"/>
        <v>1225601.4762073988</v>
      </c>
      <c r="AS39" s="54">
        <f t="shared" si="51"/>
        <v>1368708.2454405185</v>
      </c>
      <c r="AT39" s="54">
        <f t="shared" si="51"/>
        <v>1528375.1634609518</v>
      </c>
    </row>
    <row r="40" spans="1:46" s="53" customFormat="1" hidden="1" x14ac:dyDescent="0.15">
      <c r="A40" s="55" t="s">
        <v>22</v>
      </c>
      <c r="B40" s="56">
        <f>FV(B34/12,12,B33,0,0)*-1</f>
        <v>13090.835212074882</v>
      </c>
      <c r="C40" s="56">
        <f>FV(C34/12,12,C33,B40,0)*-1</f>
        <v>27696.526639714408</v>
      </c>
      <c r="D40" s="56">
        <f>FV(D34/12,12,D33,C40,0)*-1</f>
        <v>43992.371681186807</v>
      </c>
      <c r="E40" s="56">
        <f t="shared" ref="E40:AO40" si="52">FV(E34/12,12,E33,D40,0)*-1</f>
        <v>62173.952945675956</v>
      </c>
      <c r="F40" s="56">
        <f t="shared" si="52"/>
        <v>82459.485634280514</v>
      </c>
      <c r="G40" s="56">
        <f t="shared" si="52"/>
        <v>105092.43655721037</v>
      </c>
      <c r="H40" s="56">
        <f t="shared" si="52"/>
        <v>130344.44622060508</v>
      </c>
      <c r="I40" s="56">
        <f t="shared" si="52"/>
        <v>158518.58905383816</v>
      </c>
      <c r="J40" s="56">
        <f t="shared" si="52"/>
        <v>189953.01090653072</v>
      </c>
      <c r="K40" s="56">
        <f t="shared" si="52"/>
        <v>225024.9874724863</v>
      </c>
      <c r="L40" s="56">
        <f t="shared" si="52"/>
        <v>264155.45234972012</v>
      </c>
      <c r="M40" s="56">
        <f t="shared" si="52"/>
        <v>307814.04908232513</v>
      </c>
      <c r="N40" s="56">
        <f t="shared" si="52"/>
        <v>356524.76781874342</v>
      </c>
      <c r="O40" s="56">
        <f t="shared" si="52"/>
        <v>410872.23423757247</v>
      </c>
      <c r="P40" s="56">
        <f t="shared" si="52"/>
        <v>471508.72622054693</v>
      </c>
      <c r="Q40" s="56">
        <f t="shared" si="52"/>
        <v>539162.00248675176</v>
      </c>
      <c r="R40" s="56">
        <f t="shared" si="52"/>
        <v>614644.03714727517</v>
      </c>
      <c r="S40" s="56">
        <f t="shared" si="52"/>
        <v>698860.76501236123</v>
      </c>
      <c r="T40" s="56">
        <f t="shared" si="52"/>
        <v>792822.95461416407</v>
      </c>
      <c r="U40" s="56">
        <f t="shared" si="52"/>
        <v>897658.33944304171</v>
      </c>
      <c r="V40" s="56">
        <f t="shared" si="52"/>
        <v>1014625.1529963946</v>
      </c>
      <c r="W40" s="56">
        <f t="shared" si="52"/>
        <v>1145127.2300876041</v>
      </c>
      <c r="X40" s="56">
        <f t="shared" si="52"/>
        <v>1290730.8556608667</v>
      </c>
      <c r="Y40" s="56">
        <f t="shared" si="52"/>
        <v>1453183.5633312711</v>
      </c>
      <c r="Z40" s="56">
        <f t="shared" si="52"/>
        <v>1634435.109270056</v>
      </c>
      <c r="AA40" s="56">
        <f t="shared" si="52"/>
        <v>1836660.8731634605</v>
      </c>
      <c r="AB40" s="56">
        <f t="shared" si="52"/>
        <v>2062287.9671032983</v>
      </c>
      <c r="AC40" s="56">
        <f t="shared" si="52"/>
        <v>2314024.3657679623</v>
      </c>
      <c r="AD40" s="56">
        <f t="shared" si="52"/>
        <v>2594891.4075140757</v>
      </c>
      <c r="AE40" s="56">
        <f t="shared" si="52"/>
        <v>2908260.0564566422</v>
      </c>
      <c r="AF40" s="56">
        <f t="shared" si="52"/>
        <v>3257891.3607549095</v>
      </c>
      <c r="AG40" s="56">
        <f t="shared" si="52"/>
        <v>3647981.5926839872</v>
      </c>
      <c r="AH40" s="56">
        <f t="shared" si="52"/>
        <v>4083212.6122630192</v>
      </c>
      <c r="AI40" s="56">
        <f t="shared" si="52"/>
        <v>4568808.0589037938</v>
      </c>
      <c r="AJ40" s="56">
        <f t="shared" si="52"/>
        <v>5110596.0454915343</v>
      </c>
      <c r="AK40" s="56">
        <f t="shared" si="52"/>
        <v>5715079.1073517567</v>
      </c>
      <c r="AL40" s="56">
        <f t="shared" si="52"/>
        <v>6389512.2456301646</v>
      </c>
      <c r="AM40" s="56">
        <f t="shared" si="52"/>
        <v>7141990.0017616358</v>
      </c>
      <c r="AN40" s="56">
        <f t="shared" si="52"/>
        <v>7981543.608095428</v>
      </c>
      <c r="AO40" s="56">
        <f t="shared" si="52"/>
        <v>8918249.3806776609</v>
      </c>
      <c r="AP40" s="56">
        <f>FV(AP34/12,12,AP33,AO40,0)*-1</f>
        <v>9963349.6551204491</v>
      </c>
      <c r="AQ40" s="56">
        <f>FV(AQ34/12,12,AQ33,AP40,0)*-1</f>
        <v>11129387.717029057</v>
      </c>
      <c r="AR40" s="56">
        <f t="shared" ref="AR40:AT40" si="53">FV(AR34/12,12,AR33,AQ40,0)*-1</f>
        <v>12430358.346421054</v>
      </c>
      <c r="AS40" s="56">
        <f t="shared" si="53"/>
        <v>13881875.782970447</v>
      </c>
      <c r="AT40" s="56">
        <f t="shared" si="53"/>
        <v>15501361.127994398</v>
      </c>
    </row>
    <row r="41" spans="1:46" s="32" customFormat="1" x14ac:dyDescent="0.15"/>
    <row r="42" spans="1:46" s="3" customFormat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46" s="3" customFormat="1" ht="18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46" s="3" customFormat="1" ht="26" customHeight="1" x14ac:dyDescent="0.15">
      <c r="A44" s="31" t="s">
        <v>41</v>
      </c>
      <c r="B44" s="31"/>
      <c r="C44" s="31"/>
      <c r="D44" s="31"/>
      <c r="E44" s="2"/>
      <c r="F44" s="2"/>
      <c r="G44" s="2"/>
      <c r="H44" s="2"/>
      <c r="I44" s="2"/>
      <c r="J44" s="2"/>
      <c r="K44" s="2"/>
      <c r="L44" s="2"/>
      <c r="M44" s="2"/>
    </row>
    <row r="45" spans="1:46" ht="20" x14ac:dyDescent="0.2">
      <c r="A45" s="36" t="s">
        <v>13</v>
      </c>
      <c r="B45" s="37" t="s">
        <v>38</v>
      </c>
      <c r="C45" s="38"/>
      <c r="D45" s="38"/>
      <c r="E45" s="38"/>
    </row>
    <row r="46" spans="1:46" ht="20" x14ac:dyDescent="0.2">
      <c r="A46" s="36" t="s">
        <v>28</v>
      </c>
      <c r="B46" s="40">
        <v>10</v>
      </c>
      <c r="C46" s="38"/>
      <c r="D46" s="38"/>
      <c r="E46" s="41"/>
    </row>
    <row r="47" spans="1:46" ht="20" x14ac:dyDescent="0.2">
      <c r="A47" s="36" t="s">
        <v>15</v>
      </c>
      <c r="B47" s="39">
        <v>15000</v>
      </c>
      <c r="C47" s="38"/>
      <c r="D47" s="38"/>
      <c r="E47" s="41"/>
    </row>
    <row r="48" spans="1:46" ht="20" x14ac:dyDescent="0.2">
      <c r="A48" s="36" t="s">
        <v>16</v>
      </c>
      <c r="B48" s="42" t="s">
        <v>26</v>
      </c>
      <c r="C48" s="64">
        <f>IF(B48="Arriesgado",Datos!$B$3,(IF('SIMULADOR INVERSIONES'!$B$48="Moderado",Datos!$B$2,Datos!$B$1)))</f>
        <v>0.14000000000000001</v>
      </c>
      <c r="D48" s="38"/>
      <c r="E48" s="41"/>
    </row>
    <row r="49" spans="1:46" ht="20" x14ac:dyDescent="0.2">
      <c r="A49" s="36" t="s">
        <v>43</v>
      </c>
      <c r="B49" s="39">
        <v>2800</v>
      </c>
      <c r="C49" s="57"/>
      <c r="D49" s="57"/>
      <c r="E49" s="58"/>
    </row>
    <row r="50" spans="1:46" ht="20" x14ac:dyDescent="0.2">
      <c r="A50" s="43" t="s">
        <v>42</v>
      </c>
      <c r="B50" s="62">
        <f>FV(((IF(B48="Arriesgado",Datos!B3,(IF('SIMULADOR INVERSIONES'!B48="Moderado",Datos!B2,Datos!B1)))))/12,(B46*12),-B49,-B47)</f>
        <v>785730.01349531859</v>
      </c>
      <c r="C50" s="59"/>
      <c r="D50" s="60"/>
      <c r="E50" s="61"/>
    </row>
    <row r="52" spans="1:46" ht="16" x14ac:dyDescent="0.2"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</row>
    <row r="53" spans="1:46" s="3" customForma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46" s="3" customFormat="1" ht="18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46" s="3" customFormat="1" ht="26" customHeight="1" x14ac:dyDescent="0.15">
      <c r="A55" s="65" t="s">
        <v>45</v>
      </c>
      <c r="B55" s="65"/>
      <c r="C55" s="65"/>
      <c r="D55" s="65"/>
      <c r="E55" s="2"/>
      <c r="F55" s="2"/>
      <c r="G55" s="2"/>
      <c r="H55" s="2"/>
      <c r="I55" s="2"/>
      <c r="J55" s="2"/>
      <c r="K55" s="2"/>
      <c r="L55" s="2"/>
      <c r="M55" s="2"/>
    </row>
    <row r="56" spans="1:46" ht="20" x14ac:dyDescent="0.2">
      <c r="A56" s="36" t="s">
        <v>47</v>
      </c>
      <c r="B56" s="37">
        <v>8000</v>
      </c>
      <c r="C56" s="38"/>
      <c r="D56" s="38"/>
      <c r="E56" s="38"/>
    </row>
    <row r="57" spans="1:46" ht="20" x14ac:dyDescent="0.2">
      <c r="A57" s="36" t="s">
        <v>48</v>
      </c>
      <c r="B57" s="66">
        <v>0.35</v>
      </c>
      <c r="C57" s="38"/>
      <c r="D57" s="38"/>
      <c r="E57" s="41"/>
    </row>
    <row r="58" spans="1:46" ht="20" x14ac:dyDescent="0.2">
      <c r="A58" s="43" t="s">
        <v>46</v>
      </c>
      <c r="B58" s="62">
        <f>B56*1/B57</f>
        <v>22857.142857142859</v>
      </c>
      <c r="C58" s="59"/>
      <c r="D58" s="60"/>
      <c r="E58" s="61"/>
    </row>
  </sheetData>
  <sheetProtection selectLockedCells="1"/>
  <mergeCells count="4">
    <mergeCell ref="A55:D55"/>
    <mergeCell ref="A9:I9"/>
    <mergeCell ref="A11:D11"/>
    <mergeCell ref="A44:D44"/>
  </mergeCells>
  <conditionalFormatting sqref="B40:AT40">
    <cfRule type="cellIs" dxfId="2" priority="2" operator="greaterThanOrEqual">
      <formula>$B$13</formula>
    </cfRule>
  </conditionalFormatting>
  <dataValidations count="1">
    <dataValidation type="whole" allowBlank="1" showInputMessage="1" showErrorMessage="1" sqref="B14 B46">
      <formula1>0</formula1>
      <formula2>45</formula2>
    </dataValidation>
  </dataValidations>
  <pageMargins left="0.7" right="0.7" top="0.75" bottom="0.75" header="0.3" footer="0.3"/>
  <pageSetup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Datos!$A$1:$A$3</xm:f>
          </x14:formula1>
          <xm:sqref>B15 B48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34"/>
  <sheetViews>
    <sheetView showGridLines="0" tabSelected="1" showRuler="0" zoomScale="114" workbookViewId="0">
      <selection activeCell="D14" sqref="D14"/>
    </sheetView>
  </sheetViews>
  <sheetFormatPr baseColWidth="10" defaultRowHeight="16" x14ac:dyDescent="0.2"/>
  <cols>
    <col min="1" max="1" width="4.83203125" style="7" customWidth="1"/>
    <col min="2" max="2" width="27.6640625" style="15" customWidth="1"/>
    <col min="3" max="3" width="19.83203125" style="7" customWidth="1"/>
    <col min="4" max="4" width="14.5" style="7" bestFit="1" customWidth="1"/>
    <col min="5" max="10" width="12.5" style="7" bestFit="1" customWidth="1"/>
    <col min="11" max="44" width="14" style="7" bestFit="1" customWidth="1"/>
    <col min="45" max="48" width="17" style="7" customWidth="1"/>
    <col min="49" max="49" width="15.1640625" style="7" customWidth="1"/>
    <col min="50" max="50" width="13.1640625" style="7" customWidth="1"/>
    <col min="51" max="16384" width="10.83203125" style="7"/>
  </cols>
  <sheetData>
    <row r="2" spans="1:53" ht="20" x14ac:dyDescent="0.2"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</row>
    <row r="4" spans="1:53" x14ac:dyDescent="0.2">
      <c r="B4" s="8" t="s">
        <v>0</v>
      </c>
      <c r="C4" s="8"/>
      <c r="D4" s="9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>
        <v>16</v>
      </c>
      <c r="T4" s="9">
        <v>17</v>
      </c>
      <c r="U4" s="9">
        <v>18</v>
      </c>
      <c r="V4" s="9">
        <v>19</v>
      </c>
      <c r="W4" s="9">
        <v>20</v>
      </c>
      <c r="X4" s="9">
        <v>21</v>
      </c>
      <c r="Y4" s="9">
        <v>22</v>
      </c>
      <c r="Z4" s="9">
        <v>23</v>
      </c>
      <c r="AA4" s="9">
        <v>24</v>
      </c>
      <c r="AB4" s="9">
        <v>25</v>
      </c>
      <c r="AC4" s="9">
        <v>26</v>
      </c>
      <c r="AD4" s="9">
        <v>27</v>
      </c>
      <c r="AE4" s="9">
        <v>28</v>
      </c>
      <c r="AF4" s="9">
        <v>29</v>
      </c>
      <c r="AG4" s="9">
        <v>30</v>
      </c>
      <c r="AH4" s="9">
        <v>31</v>
      </c>
      <c r="AI4" s="9">
        <v>32</v>
      </c>
      <c r="AJ4" s="9">
        <v>33</v>
      </c>
      <c r="AK4" s="9">
        <v>34</v>
      </c>
      <c r="AL4" s="9">
        <v>35</v>
      </c>
      <c r="AM4" s="9">
        <v>36</v>
      </c>
      <c r="AN4" s="9">
        <v>37</v>
      </c>
      <c r="AO4" s="9">
        <v>38</v>
      </c>
      <c r="AP4" s="9">
        <v>39</v>
      </c>
      <c r="AQ4" s="9">
        <v>40</v>
      </c>
      <c r="AR4" s="9">
        <v>41</v>
      </c>
      <c r="AS4" s="9">
        <v>42</v>
      </c>
      <c r="AT4" s="9">
        <v>43</v>
      </c>
      <c r="AU4" s="9">
        <v>44</v>
      </c>
      <c r="AV4" s="9">
        <v>45</v>
      </c>
    </row>
    <row r="5" spans="1:53" x14ac:dyDescent="0.2">
      <c r="B5" s="8" t="s">
        <v>1</v>
      </c>
      <c r="C5" s="8"/>
      <c r="D5" s="10">
        <v>15000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53" x14ac:dyDescent="0.2">
      <c r="B6" s="8" t="s">
        <v>23</v>
      </c>
      <c r="C6" s="8"/>
      <c r="D6" s="10">
        <v>8000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53" s="11" customFormat="1" x14ac:dyDescent="0.2">
      <c r="B7" s="8" t="s">
        <v>2</v>
      </c>
      <c r="C7" s="8"/>
      <c r="D7" s="22">
        <f>(D5*12)+D6</f>
        <v>188000</v>
      </c>
      <c r="E7" s="22">
        <f t="shared" ref="E7:AV7" si="0">(E5*12)+E6</f>
        <v>0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2">
        <f t="shared" si="0"/>
        <v>0</v>
      </c>
      <c r="P7" s="22">
        <f t="shared" si="0"/>
        <v>0</v>
      </c>
      <c r="Q7" s="22">
        <f t="shared" si="0"/>
        <v>0</v>
      </c>
      <c r="R7" s="22">
        <f t="shared" si="0"/>
        <v>0</v>
      </c>
      <c r="S7" s="22">
        <f t="shared" si="0"/>
        <v>0</v>
      </c>
      <c r="T7" s="22">
        <f t="shared" si="0"/>
        <v>0</v>
      </c>
      <c r="U7" s="22">
        <f t="shared" si="0"/>
        <v>0</v>
      </c>
      <c r="V7" s="22">
        <f t="shared" si="0"/>
        <v>0</v>
      </c>
      <c r="W7" s="22">
        <f t="shared" si="0"/>
        <v>0</v>
      </c>
      <c r="X7" s="22">
        <f t="shared" si="0"/>
        <v>0</v>
      </c>
      <c r="Y7" s="22">
        <f t="shared" si="0"/>
        <v>0</v>
      </c>
      <c r="Z7" s="22">
        <f t="shared" si="0"/>
        <v>0</v>
      </c>
      <c r="AA7" s="22">
        <f t="shared" si="0"/>
        <v>0</v>
      </c>
      <c r="AB7" s="22">
        <f t="shared" si="0"/>
        <v>0</v>
      </c>
      <c r="AC7" s="22">
        <f t="shared" si="0"/>
        <v>0</v>
      </c>
      <c r="AD7" s="22">
        <f t="shared" si="0"/>
        <v>0</v>
      </c>
      <c r="AE7" s="22">
        <f t="shared" si="0"/>
        <v>0</v>
      </c>
      <c r="AF7" s="22">
        <f t="shared" si="0"/>
        <v>0</v>
      </c>
      <c r="AG7" s="22">
        <f t="shared" si="0"/>
        <v>0</v>
      </c>
      <c r="AH7" s="22">
        <f t="shared" si="0"/>
        <v>0</v>
      </c>
      <c r="AI7" s="22">
        <f t="shared" si="0"/>
        <v>0</v>
      </c>
      <c r="AJ7" s="22">
        <f t="shared" si="0"/>
        <v>0</v>
      </c>
      <c r="AK7" s="22">
        <f t="shared" si="0"/>
        <v>0</v>
      </c>
      <c r="AL7" s="22">
        <f t="shared" si="0"/>
        <v>0</v>
      </c>
      <c r="AM7" s="22">
        <f t="shared" si="0"/>
        <v>0</v>
      </c>
      <c r="AN7" s="22">
        <f t="shared" si="0"/>
        <v>0</v>
      </c>
      <c r="AO7" s="22">
        <f t="shared" si="0"/>
        <v>0</v>
      </c>
      <c r="AP7" s="22">
        <f t="shared" si="0"/>
        <v>0</v>
      </c>
      <c r="AQ7" s="22">
        <f t="shared" si="0"/>
        <v>0</v>
      </c>
      <c r="AR7" s="22">
        <f t="shared" si="0"/>
        <v>0</v>
      </c>
      <c r="AS7" s="22">
        <f t="shared" si="0"/>
        <v>0</v>
      </c>
      <c r="AT7" s="22">
        <f t="shared" si="0"/>
        <v>0</v>
      </c>
      <c r="AU7" s="22">
        <f t="shared" si="0"/>
        <v>0</v>
      </c>
      <c r="AV7" s="22">
        <f t="shared" si="0"/>
        <v>0</v>
      </c>
    </row>
    <row r="8" spans="1:53" x14ac:dyDescent="0.2">
      <c r="B8" s="8" t="s">
        <v>3</v>
      </c>
      <c r="C8" s="8"/>
      <c r="D8" s="13">
        <v>0.2</v>
      </c>
      <c r="E8" s="13">
        <v>0.3</v>
      </c>
      <c r="F8" s="13">
        <v>0.2</v>
      </c>
      <c r="G8" s="13">
        <v>0.2</v>
      </c>
      <c r="H8" s="13">
        <v>0.2</v>
      </c>
      <c r="I8" s="13">
        <v>0.2</v>
      </c>
      <c r="J8" s="13">
        <v>0.2</v>
      </c>
      <c r="K8" s="13">
        <v>0.2</v>
      </c>
      <c r="L8" s="13">
        <v>0.2</v>
      </c>
      <c r="M8" s="13">
        <v>0.2</v>
      </c>
      <c r="N8" s="13">
        <v>0.2</v>
      </c>
      <c r="O8" s="13">
        <v>0.2</v>
      </c>
      <c r="P8" s="13">
        <v>0.2</v>
      </c>
      <c r="Q8" s="13">
        <v>0.2</v>
      </c>
      <c r="R8" s="13">
        <v>0.2</v>
      </c>
      <c r="S8" s="13">
        <v>0.2</v>
      </c>
      <c r="T8" s="13">
        <v>0.2</v>
      </c>
      <c r="U8" s="13">
        <v>0.2</v>
      </c>
      <c r="V8" s="13">
        <v>0.2</v>
      </c>
      <c r="W8" s="13">
        <v>0.2</v>
      </c>
      <c r="X8" s="13">
        <v>0.2</v>
      </c>
      <c r="Y8" s="13">
        <v>0.2</v>
      </c>
      <c r="Z8" s="13">
        <v>0.2</v>
      </c>
      <c r="AA8" s="13">
        <v>0.2</v>
      </c>
      <c r="AB8" s="13">
        <v>0.2</v>
      </c>
      <c r="AC8" s="13">
        <v>0.2</v>
      </c>
      <c r="AD8" s="13">
        <v>0.2</v>
      </c>
      <c r="AE8" s="13">
        <v>0.2</v>
      </c>
      <c r="AF8" s="13">
        <v>0.2</v>
      </c>
      <c r="AG8" s="13">
        <v>0.2</v>
      </c>
      <c r="AH8" s="13">
        <v>0.2</v>
      </c>
      <c r="AI8" s="13">
        <v>0.2</v>
      </c>
      <c r="AJ8" s="13">
        <v>0.2</v>
      </c>
      <c r="AK8" s="13">
        <v>0.2</v>
      </c>
      <c r="AL8" s="13">
        <v>0.2</v>
      </c>
      <c r="AM8" s="13">
        <v>0.2</v>
      </c>
      <c r="AN8" s="13">
        <v>0.2</v>
      </c>
      <c r="AO8" s="13">
        <v>0.2</v>
      </c>
      <c r="AP8" s="13">
        <v>0.2</v>
      </c>
      <c r="AQ8" s="13">
        <v>0.2</v>
      </c>
      <c r="AR8" s="13">
        <v>0.2</v>
      </c>
      <c r="AS8" s="13">
        <v>0.2</v>
      </c>
      <c r="AT8" s="13">
        <v>0.2</v>
      </c>
      <c r="AU8" s="13">
        <v>0.2</v>
      </c>
      <c r="AV8" s="13">
        <v>0.2</v>
      </c>
    </row>
    <row r="10" spans="1:53" x14ac:dyDescent="0.2">
      <c r="B10" s="14" t="s">
        <v>4</v>
      </c>
      <c r="C10" s="14"/>
      <c r="D10" s="23">
        <f>D8*D7</f>
        <v>37600</v>
      </c>
      <c r="E10" s="23">
        <f t="shared" ref="E10:AV10" si="1">E8*E7</f>
        <v>0</v>
      </c>
      <c r="F10" s="23">
        <f t="shared" si="1"/>
        <v>0</v>
      </c>
      <c r="G10" s="23">
        <f t="shared" si="1"/>
        <v>0</v>
      </c>
      <c r="H10" s="23">
        <f t="shared" si="1"/>
        <v>0</v>
      </c>
      <c r="I10" s="23">
        <f t="shared" si="1"/>
        <v>0</v>
      </c>
      <c r="J10" s="23">
        <f t="shared" si="1"/>
        <v>0</v>
      </c>
      <c r="K10" s="23">
        <f t="shared" si="1"/>
        <v>0</v>
      </c>
      <c r="L10" s="23">
        <f t="shared" si="1"/>
        <v>0</v>
      </c>
      <c r="M10" s="23">
        <f t="shared" si="1"/>
        <v>0</v>
      </c>
      <c r="N10" s="23">
        <f t="shared" si="1"/>
        <v>0</v>
      </c>
      <c r="O10" s="23">
        <f t="shared" si="1"/>
        <v>0</v>
      </c>
      <c r="P10" s="23">
        <f t="shared" si="1"/>
        <v>0</v>
      </c>
      <c r="Q10" s="23">
        <f t="shared" si="1"/>
        <v>0</v>
      </c>
      <c r="R10" s="23">
        <f t="shared" si="1"/>
        <v>0</v>
      </c>
      <c r="S10" s="23">
        <f t="shared" si="1"/>
        <v>0</v>
      </c>
      <c r="T10" s="23">
        <f t="shared" si="1"/>
        <v>0</v>
      </c>
      <c r="U10" s="23">
        <f t="shared" si="1"/>
        <v>0</v>
      </c>
      <c r="V10" s="23">
        <f t="shared" si="1"/>
        <v>0</v>
      </c>
      <c r="W10" s="23">
        <f t="shared" si="1"/>
        <v>0</v>
      </c>
      <c r="X10" s="23">
        <f t="shared" si="1"/>
        <v>0</v>
      </c>
      <c r="Y10" s="23">
        <f t="shared" si="1"/>
        <v>0</v>
      </c>
      <c r="Z10" s="23">
        <f t="shared" si="1"/>
        <v>0</v>
      </c>
      <c r="AA10" s="23">
        <f t="shared" si="1"/>
        <v>0</v>
      </c>
      <c r="AB10" s="23">
        <f t="shared" si="1"/>
        <v>0</v>
      </c>
      <c r="AC10" s="23">
        <f t="shared" si="1"/>
        <v>0</v>
      </c>
      <c r="AD10" s="23">
        <f t="shared" si="1"/>
        <v>0</v>
      </c>
      <c r="AE10" s="23">
        <f t="shared" si="1"/>
        <v>0</v>
      </c>
      <c r="AF10" s="23">
        <f t="shared" si="1"/>
        <v>0</v>
      </c>
      <c r="AG10" s="23">
        <f t="shared" si="1"/>
        <v>0</v>
      </c>
      <c r="AH10" s="23">
        <f t="shared" si="1"/>
        <v>0</v>
      </c>
      <c r="AI10" s="23">
        <f t="shared" si="1"/>
        <v>0</v>
      </c>
      <c r="AJ10" s="23">
        <f t="shared" si="1"/>
        <v>0</v>
      </c>
      <c r="AK10" s="23">
        <f t="shared" si="1"/>
        <v>0</v>
      </c>
      <c r="AL10" s="23">
        <f t="shared" si="1"/>
        <v>0</v>
      </c>
      <c r="AM10" s="23">
        <f t="shared" si="1"/>
        <v>0</v>
      </c>
      <c r="AN10" s="23">
        <f t="shared" si="1"/>
        <v>0</v>
      </c>
      <c r="AO10" s="23">
        <f t="shared" si="1"/>
        <v>0</v>
      </c>
      <c r="AP10" s="23">
        <f t="shared" si="1"/>
        <v>0</v>
      </c>
      <c r="AQ10" s="23">
        <f t="shared" si="1"/>
        <v>0</v>
      </c>
      <c r="AR10" s="23">
        <f t="shared" si="1"/>
        <v>0</v>
      </c>
      <c r="AS10" s="23">
        <f t="shared" si="1"/>
        <v>0</v>
      </c>
      <c r="AT10" s="23">
        <f t="shared" si="1"/>
        <v>0</v>
      </c>
      <c r="AU10" s="23">
        <f t="shared" si="1"/>
        <v>0</v>
      </c>
      <c r="AV10" s="23">
        <f t="shared" si="1"/>
        <v>0</v>
      </c>
    </row>
    <row r="11" spans="1:53" x14ac:dyDescent="0.2">
      <c r="B11" s="29" t="s">
        <v>40</v>
      </c>
      <c r="C11" s="29"/>
      <c r="D11" s="30">
        <f>D10/12</f>
        <v>3133.3333333333335</v>
      </c>
      <c r="E11" s="30">
        <f t="shared" ref="E11:AV11" si="2">E10/12</f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30">
        <f t="shared" si="2"/>
        <v>0</v>
      </c>
      <c r="M11" s="30">
        <f t="shared" si="2"/>
        <v>0</v>
      </c>
      <c r="N11" s="30">
        <f t="shared" si="2"/>
        <v>0</v>
      </c>
      <c r="O11" s="30">
        <f t="shared" si="2"/>
        <v>0</v>
      </c>
      <c r="P11" s="30">
        <f t="shared" si="2"/>
        <v>0</v>
      </c>
      <c r="Q11" s="30">
        <f t="shared" si="2"/>
        <v>0</v>
      </c>
      <c r="R11" s="30">
        <f t="shared" si="2"/>
        <v>0</v>
      </c>
      <c r="S11" s="30">
        <f t="shared" si="2"/>
        <v>0</v>
      </c>
      <c r="T11" s="30">
        <f t="shared" si="2"/>
        <v>0</v>
      </c>
      <c r="U11" s="30">
        <f t="shared" si="2"/>
        <v>0</v>
      </c>
      <c r="V11" s="30">
        <f t="shared" si="2"/>
        <v>0</v>
      </c>
      <c r="W11" s="30">
        <f t="shared" si="2"/>
        <v>0</v>
      </c>
      <c r="X11" s="30">
        <f t="shared" si="2"/>
        <v>0</v>
      </c>
      <c r="Y11" s="30">
        <f t="shared" si="2"/>
        <v>0</v>
      </c>
      <c r="Z11" s="30">
        <f t="shared" si="2"/>
        <v>0</v>
      </c>
      <c r="AA11" s="30">
        <f t="shared" si="2"/>
        <v>0</v>
      </c>
      <c r="AB11" s="30">
        <f t="shared" si="2"/>
        <v>0</v>
      </c>
      <c r="AC11" s="30">
        <f t="shared" si="2"/>
        <v>0</v>
      </c>
      <c r="AD11" s="30">
        <f t="shared" si="2"/>
        <v>0</v>
      </c>
      <c r="AE11" s="30">
        <f t="shared" si="2"/>
        <v>0</v>
      </c>
      <c r="AF11" s="30">
        <f t="shared" si="2"/>
        <v>0</v>
      </c>
      <c r="AG11" s="30">
        <f t="shared" si="2"/>
        <v>0</v>
      </c>
      <c r="AH11" s="30">
        <f t="shared" si="2"/>
        <v>0</v>
      </c>
      <c r="AI11" s="30">
        <f t="shared" si="2"/>
        <v>0</v>
      </c>
      <c r="AJ11" s="30">
        <f t="shared" si="2"/>
        <v>0</v>
      </c>
      <c r="AK11" s="30">
        <f t="shared" si="2"/>
        <v>0</v>
      </c>
      <c r="AL11" s="30">
        <f t="shared" si="2"/>
        <v>0</v>
      </c>
      <c r="AM11" s="30">
        <f t="shared" si="2"/>
        <v>0</v>
      </c>
      <c r="AN11" s="30">
        <f t="shared" si="2"/>
        <v>0</v>
      </c>
      <c r="AO11" s="30">
        <f t="shared" si="2"/>
        <v>0</v>
      </c>
      <c r="AP11" s="30">
        <f t="shared" si="2"/>
        <v>0</v>
      </c>
      <c r="AQ11" s="30">
        <f t="shared" si="2"/>
        <v>0</v>
      </c>
      <c r="AR11" s="30">
        <f t="shared" si="2"/>
        <v>0</v>
      </c>
      <c r="AS11" s="30">
        <f t="shared" si="2"/>
        <v>0</v>
      </c>
      <c r="AT11" s="30">
        <f t="shared" si="2"/>
        <v>0</v>
      </c>
      <c r="AU11" s="30">
        <f t="shared" si="2"/>
        <v>0</v>
      </c>
      <c r="AV11" s="30">
        <f t="shared" si="2"/>
        <v>0</v>
      </c>
    </row>
    <row r="12" spans="1:53" x14ac:dyDescent="0.2">
      <c r="E12" s="28"/>
    </row>
    <row r="13" spans="1:53" x14ac:dyDescent="0.2">
      <c r="A13" s="15"/>
      <c r="B13" s="16" t="s">
        <v>5</v>
      </c>
      <c r="C13" s="16" t="s">
        <v>49</v>
      </c>
      <c r="D13" s="27" t="s">
        <v>57</v>
      </c>
      <c r="E13" s="27"/>
      <c r="F13" s="27"/>
      <c r="G13" s="27"/>
      <c r="H13" s="27"/>
      <c r="I13" s="27"/>
      <c r="J13" s="27"/>
      <c r="K13" s="27"/>
      <c r="L13" s="27"/>
      <c r="M13" s="27"/>
      <c r="N13" s="27" t="s">
        <v>6</v>
      </c>
      <c r="O13" s="27"/>
      <c r="P13" s="27"/>
      <c r="Q13" s="27"/>
      <c r="R13" s="27"/>
      <c r="S13" s="27"/>
      <c r="T13" s="27"/>
      <c r="U13" s="27"/>
      <c r="V13" s="27"/>
      <c r="W13" s="27"/>
      <c r="X13" s="27" t="s">
        <v>6</v>
      </c>
      <c r="Y13" s="27"/>
      <c r="Z13" s="27"/>
      <c r="AA13" s="27"/>
      <c r="AB13" s="27"/>
      <c r="AC13" s="27"/>
      <c r="AD13" s="27"/>
      <c r="AE13" s="27"/>
      <c r="AF13" s="27"/>
      <c r="AG13" s="27"/>
      <c r="AH13" s="27" t="s">
        <v>6</v>
      </c>
      <c r="AI13" s="27"/>
      <c r="AJ13" s="27"/>
      <c r="AK13" s="27"/>
      <c r="AL13" s="27"/>
      <c r="AM13" s="27"/>
      <c r="AN13" s="27"/>
      <c r="AO13" s="27"/>
      <c r="AP13" s="27"/>
      <c r="AQ13" s="27"/>
      <c r="AR13" s="27" t="s">
        <v>6</v>
      </c>
      <c r="AS13" s="27"/>
      <c r="AT13" s="27"/>
      <c r="AU13" s="27"/>
      <c r="AV13" s="27"/>
      <c r="AW13" s="17"/>
      <c r="AX13" s="17"/>
      <c r="AY13" s="17"/>
      <c r="AZ13" s="17"/>
      <c r="BA13" s="17"/>
    </row>
    <row r="14" spans="1:53" s="11" customFormat="1" x14ac:dyDescent="0.2">
      <c r="A14" s="15">
        <v>1</v>
      </c>
      <c r="B14" s="11" t="s">
        <v>27</v>
      </c>
      <c r="C14" s="11" t="e">
        <f>(AVERAGE(D14:AV14))</f>
        <v>#DIV/0!</v>
      </c>
    </row>
    <row r="15" spans="1:53" s="11" customFormat="1" x14ac:dyDescent="0.2">
      <c r="A15" s="15">
        <v>2</v>
      </c>
      <c r="B15" s="11" t="s">
        <v>29</v>
      </c>
      <c r="C15" s="11" t="e">
        <f t="shared" ref="C15:C28" si="3">(AVERAGE(D15:AV15))</f>
        <v>#DIV/0!</v>
      </c>
    </row>
    <row r="16" spans="1:53" s="11" customFormat="1" x14ac:dyDescent="0.2">
      <c r="A16" s="15">
        <v>3</v>
      </c>
      <c r="B16" s="11" t="s">
        <v>30</v>
      </c>
      <c r="C16" s="11" t="e">
        <f t="shared" si="3"/>
        <v>#DIV/0!</v>
      </c>
    </row>
    <row r="17" spans="1:48" s="11" customFormat="1" x14ac:dyDescent="0.2">
      <c r="A17" s="15">
        <v>4</v>
      </c>
      <c r="B17" s="11" t="s">
        <v>56</v>
      </c>
      <c r="C17" s="11" t="e">
        <f t="shared" si="3"/>
        <v>#DIV/0!</v>
      </c>
    </row>
    <row r="18" spans="1:48" s="11" customFormat="1" x14ac:dyDescent="0.2">
      <c r="A18" s="15">
        <v>5</v>
      </c>
      <c r="B18" s="11" t="s">
        <v>31</v>
      </c>
      <c r="C18" s="11" t="e">
        <f t="shared" si="3"/>
        <v>#DIV/0!</v>
      </c>
    </row>
    <row r="19" spans="1:48" s="11" customFormat="1" x14ac:dyDescent="0.2">
      <c r="A19" s="15">
        <v>6</v>
      </c>
      <c r="B19" s="11" t="s">
        <v>32</v>
      </c>
      <c r="C19" s="11" t="e">
        <f t="shared" si="3"/>
        <v>#DIV/0!</v>
      </c>
    </row>
    <row r="20" spans="1:48" s="11" customFormat="1" x14ac:dyDescent="0.2">
      <c r="A20" s="15">
        <v>7</v>
      </c>
      <c r="B20" s="11" t="s">
        <v>33</v>
      </c>
      <c r="C20" s="11" t="e">
        <f t="shared" si="3"/>
        <v>#DIV/0!</v>
      </c>
    </row>
    <row r="21" spans="1:48" s="11" customFormat="1" x14ac:dyDescent="0.2">
      <c r="A21" s="15">
        <v>8</v>
      </c>
      <c r="B21" s="11" t="s">
        <v>34</v>
      </c>
      <c r="C21" s="11" t="e">
        <f t="shared" si="3"/>
        <v>#DIV/0!</v>
      </c>
    </row>
    <row r="22" spans="1:48" s="11" customFormat="1" x14ac:dyDescent="0.2">
      <c r="A22" s="15">
        <v>9</v>
      </c>
      <c r="B22" s="11" t="s">
        <v>35</v>
      </c>
      <c r="C22" s="11" t="e">
        <f t="shared" si="3"/>
        <v>#DIV/0!</v>
      </c>
    </row>
    <row r="23" spans="1:48" s="11" customFormat="1" x14ac:dyDescent="0.2">
      <c r="A23" s="15">
        <v>10</v>
      </c>
      <c r="B23" s="11" t="s">
        <v>50</v>
      </c>
      <c r="C23" s="11" t="e">
        <f t="shared" si="3"/>
        <v>#DIV/0!</v>
      </c>
    </row>
    <row r="24" spans="1:48" s="11" customFormat="1" x14ac:dyDescent="0.2">
      <c r="A24" s="15">
        <v>11</v>
      </c>
      <c r="B24" s="11" t="s">
        <v>51</v>
      </c>
      <c r="C24" s="11" t="e">
        <f t="shared" si="3"/>
        <v>#DIV/0!</v>
      </c>
    </row>
    <row r="25" spans="1:48" s="11" customFormat="1" x14ac:dyDescent="0.2">
      <c r="A25" s="15">
        <v>12</v>
      </c>
      <c r="B25" s="11" t="s">
        <v>52</v>
      </c>
      <c r="C25" s="11" t="e">
        <f t="shared" si="3"/>
        <v>#DIV/0!</v>
      </c>
    </row>
    <row r="26" spans="1:48" s="11" customFormat="1" x14ac:dyDescent="0.2">
      <c r="A26" s="15">
        <v>13</v>
      </c>
      <c r="B26" s="11" t="s">
        <v>53</v>
      </c>
      <c r="C26" s="11" t="e">
        <f t="shared" si="3"/>
        <v>#DIV/0!</v>
      </c>
    </row>
    <row r="27" spans="1:48" s="11" customFormat="1" x14ac:dyDescent="0.2">
      <c r="A27" s="15">
        <v>14</v>
      </c>
      <c r="B27" s="11" t="s">
        <v>54</v>
      </c>
      <c r="C27" s="11" t="e">
        <f t="shared" si="3"/>
        <v>#DIV/0!</v>
      </c>
    </row>
    <row r="28" spans="1:48" x14ac:dyDescent="0.2">
      <c r="A28" s="15">
        <v>15</v>
      </c>
      <c r="B28" s="11" t="s">
        <v>55</v>
      </c>
      <c r="C28" s="11" t="e">
        <f t="shared" si="3"/>
        <v>#DIV/0!</v>
      </c>
    </row>
    <row r="29" spans="1:48" x14ac:dyDescent="0.2">
      <c r="A29" s="18"/>
      <c r="B29" s="8" t="s">
        <v>7</v>
      </c>
      <c r="C29" s="8"/>
      <c r="D29" s="24">
        <f>SUM(D14:D28)</f>
        <v>0</v>
      </c>
      <c r="E29" s="24">
        <f t="shared" ref="E29" si="4">SUM(E14:E28)</f>
        <v>0</v>
      </c>
      <c r="F29" s="24">
        <f>SUM(F14:F28)</f>
        <v>0</v>
      </c>
      <c r="G29" s="24">
        <f t="shared" ref="G29:AV29" si="5">SUM(G14:G28)</f>
        <v>0</v>
      </c>
      <c r="H29" s="24">
        <f t="shared" si="5"/>
        <v>0</v>
      </c>
      <c r="I29" s="24">
        <f t="shared" si="5"/>
        <v>0</v>
      </c>
      <c r="J29" s="24">
        <f t="shared" si="5"/>
        <v>0</v>
      </c>
      <c r="K29" s="24">
        <f t="shared" si="5"/>
        <v>0</v>
      </c>
      <c r="L29" s="24">
        <f t="shared" si="5"/>
        <v>0</v>
      </c>
      <c r="M29" s="24">
        <f t="shared" si="5"/>
        <v>0</v>
      </c>
      <c r="N29" s="24">
        <f t="shared" si="5"/>
        <v>0</v>
      </c>
      <c r="O29" s="24">
        <f t="shared" si="5"/>
        <v>0</v>
      </c>
      <c r="P29" s="24">
        <f t="shared" si="5"/>
        <v>0</v>
      </c>
      <c r="Q29" s="24">
        <f t="shared" si="5"/>
        <v>0</v>
      </c>
      <c r="R29" s="24">
        <f t="shared" si="5"/>
        <v>0</v>
      </c>
      <c r="S29" s="24">
        <f t="shared" si="5"/>
        <v>0</v>
      </c>
      <c r="T29" s="24">
        <f t="shared" si="5"/>
        <v>0</v>
      </c>
      <c r="U29" s="24">
        <f t="shared" si="5"/>
        <v>0</v>
      </c>
      <c r="V29" s="24">
        <f t="shared" si="5"/>
        <v>0</v>
      </c>
      <c r="W29" s="24">
        <f t="shared" si="5"/>
        <v>0</v>
      </c>
      <c r="X29" s="24">
        <f t="shared" si="5"/>
        <v>0</v>
      </c>
      <c r="Y29" s="24">
        <f t="shared" si="5"/>
        <v>0</v>
      </c>
      <c r="Z29" s="24">
        <f t="shared" si="5"/>
        <v>0</v>
      </c>
      <c r="AA29" s="24">
        <f t="shared" si="5"/>
        <v>0</v>
      </c>
      <c r="AB29" s="24">
        <f t="shared" si="5"/>
        <v>0</v>
      </c>
      <c r="AC29" s="24">
        <f t="shared" si="5"/>
        <v>0</v>
      </c>
      <c r="AD29" s="24">
        <f t="shared" si="5"/>
        <v>0</v>
      </c>
      <c r="AE29" s="24">
        <f t="shared" si="5"/>
        <v>0</v>
      </c>
      <c r="AF29" s="24">
        <f t="shared" si="5"/>
        <v>0</v>
      </c>
      <c r="AG29" s="24">
        <f t="shared" si="5"/>
        <v>0</v>
      </c>
      <c r="AH29" s="24">
        <f t="shared" si="5"/>
        <v>0</v>
      </c>
      <c r="AI29" s="24">
        <f t="shared" si="5"/>
        <v>0</v>
      </c>
      <c r="AJ29" s="24">
        <f t="shared" si="5"/>
        <v>0</v>
      </c>
      <c r="AK29" s="24">
        <f t="shared" si="5"/>
        <v>0</v>
      </c>
      <c r="AL29" s="24">
        <f t="shared" si="5"/>
        <v>0</v>
      </c>
      <c r="AM29" s="24">
        <f t="shared" si="5"/>
        <v>0</v>
      </c>
      <c r="AN29" s="24">
        <f t="shared" si="5"/>
        <v>0</v>
      </c>
      <c r="AO29" s="24">
        <f t="shared" si="5"/>
        <v>0</v>
      </c>
      <c r="AP29" s="24">
        <f t="shared" si="5"/>
        <v>0</v>
      </c>
      <c r="AQ29" s="24">
        <f t="shared" si="5"/>
        <v>0</v>
      </c>
      <c r="AR29" s="24">
        <f t="shared" si="5"/>
        <v>0</v>
      </c>
      <c r="AS29" s="24">
        <f t="shared" si="5"/>
        <v>0</v>
      </c>
      <c r="AT29" s="24">
        <f t="shared" si="5"/>
        <v>0</v>
      </c>
      <c r="AU29" s="24">
        <f t="shared" si="5"/>
        <v>0</v>
      </c>
      <c r="AV29" s="24">
        <f t="shared" si="5"/>
        <v>0</v>
      </c>
    </row>
    <row r="31" spans="1:48" hidden="1" x14ac:dyDescent="0.2">
      <c r="C31" s="19" t="s">
        <v>8</v>
      </c>
    </row>
    <row r="32" spans="1:48" hidden="1" x14ac:dyDescent="0.2">
      <c r="C32" s="20" t="s">
        <v>9</v>
      </c>
    </row>
    <row r="33" spans="2:50" hidden="1" x14ac:dyDescent="0.2">
      <c r="C33" s="12" t="s">
        <v>10</v>
      </c>
      <c r="D33" s="21">
        <v>9600</v>
      </c>
      <c r="E33" s="21">
        <f>9600</f>
        <v>9600</v>
      </c>
      <c r="F33" s="21">
        <f>9600</f>
        <v>9600</v>
      </c>
      <c r="G33" s="21">
        <v>15000</v>
      </c>
      <c r="H33" s="21">
        <v>15000</v>
      </c>
      <c r="I33" s="21">
        <v>15000</v>
      </c>
      <c r="J33" s="21">
        <v>15000</v>
      </c>
      <c r="K33" s="21">
        <v>15000</v>
      </c>
      <c r="L33" s="21">
        <v>15000</v>
      </c>
      <c r="M33" s="21">
        <v>15000</v>
      </c>
      <c r="N33" s="21">
        <v>15000</v>
      </c>
      <c r="O33" s="21">
        <v>15000</v>
      </c>
      <c r="P33" s="21">
        <v>15000</v>
      </c>
      <c r="Q33" s="21">
        <v>15000</v>
      </c>
      <c r="R33" s="21">
        <v>15000</v>
      </c>
      <c r="S33" s="21">
        <v>15000</v>
      </c>
      <c r="T33" s="21">
        <v>15000</v>
      </c>
      <c r="U33" s="21">
        <v>15000</v>
      </c>
      <c r="V33" s="21">
        <v>15000</v>
      </c>
      <c r="W33" s="21">
        <v>15000</v>
      </c>
      <c r="X33" s="21">
        <v>15000</v>
      </c>
      <c r="Y33" s="21">
        <v>15000</v>
      </c>
      <c r="Z33" s="21">
        <v>15000</v>
      </c>
      <c r="AA33" s="21">
        <v>15000</v>
      </c>
      <c r="AB33" s="21">
        <v>22000</v>
      </c>
      <c r="AC33" s="21">
        <v>22000</v>
      </c>
      <c r="AD33" s="21">
        <v>22000</v>
      </c>
      <c r="AE33" s="21">
        <v>22000</v>
      </c>
      <c r="AF33" s="21">
        <v>22000</v>
      </c>
      <c r="AG33" s="21">
        <v>22000</v>
      </c>
      <c r="AH33" s="21">
        <v>22000</v>
      </c>
      <c r="AI33" s="21">
        <v>22000</v>
      </c>
      <c r="AJ33" s="21">
        <v>22000</v>
      </c>
      <c r="AK33" s="21">
        <v>22000</v>
      </c>
      <c r="AL33" s="21">
        <v>22000</v>
      </c>
      <c r="AM33" s="21">
        <v>9600</v>
      </c>
      <c r="AN33" s="21">
        <f>9600</f>
        <v>9600</v>
      </c>
      <c r="AO33" s="21">
        <f>9600</f>
        <v>9600</v>
      </c>
      <c r="AP33" s="21">
        <f>9600</f>
        <v>9600</v>
      </c>
      <c r="AQ33" s="21">
        <f>9600</f>
        <v>9600</v>
      </c>
      <c r="AR33" s="21">
        <f>9600</f>
        <v>9600</v>
      </c>
      <c r="AS33" s="21">
        <f>9600</f>
        <v>9600</v>
      </c>
      <c r="AT33" s="21">
        <f>9600</f>
        <v>9600</v>
      </c>
      <c r="AU33" s="21">
        <f>9600</f>
        <v>9600</v>
      </c>
      <c r="AV33" s="21">
        <f>9600</f>
        <v>9600</v>
      </c>
      <c r="AW33" s="21">
        <f>9600</f>
        <v>9600</v>
      </c>
      <c r="AX33" s="21">
        <f>9600</f>
        <v>9600</v>
      </c>
    </row>
    <row r="34" spans="2:50" s="11" customFormat="1" hidden="1" x14ac:dyDescent="0.2">
      <c r="B34" s="15"/>
      <c r="C34" s="12" t="s">
        <v>11</v>
      </c>
      <c r="D34" s="12" t="e">
        <f>D33*(1+#REF!)</f>
        <v>#REF!</v>
      </c>
      <c r="E34" s="12" t="e">
        <f>(D34+E33)*(1+#REF!)</f>
        <v>#REF!</v>
      </c>
      <c r="F34" s="12" t="e">
        <f>(E34+F33)*(1+#REF!)</f>
        <v>#REF!</v>
      </c>
      <c r="G34" s="12" t="e">
        <f>(F34+G33)*(1+#REF!)</f>
        <v>#REF!</v>
      </c>
      <c r="H34" s="12" t="e">
        <f>(G34+H33)*(1+#REF!)</f>
        <v>#REF!</v>
      </c>
      <c r="I34" s="12" t="e">
        <f>(H34+I33)*(1+#REF!)</f>
        <v>#REF!</v>
      </c>
      <c r="J34" s="12" t="e">
        <f>(I34+J33)*(1+#REF!)</f>
        <v>#REF!</v>
      </c>
      <c r="K34" s="12" t="e">
        <f>(J34+K33)*(1+#REF!)</f>
        <v>#REF!</v>
      </c>
      <c r="L34" s="12" t="e">
        <f>(K34+L33)*(1+#REF!)</f>
        <v>#REF!</v>
      </c>
      <c r="M34" s="12" t="e">
        <f>(L34+M33)*(1+#REF!)</f>
        <v>#REF!</v>
      </c>
      <c r="N34" s="12" t="e">
        <f>(M34+N33)*(1+#REF!)</f>
        <v>#REF!</v>
      </c>
      <c r="O34" s="12" t="e">
        <f>(N34+O33)*(1+#REF!)</f>
        <v>#REF!</v>
      </c>
      <c r="P34" s="12" t="e">
        <f>(O34+P33)*(1+#REF!)</f>
        <v>#REF!</v>
      </c>
      <c r="Q34" s="12" t="e">
        <f>(P34+Q33)*(1+#REF!)</f>
        <v>#REF!</v>
      </c>
      <c r="R34" s="12" t="e">
        <f>(Q34+R33)*(1+#REF!)</f>
        <v>#REF!</v>
      </c>
      <c r="S34" s="12" t="e">
        <f>(R34+S33)*(1+#REF!)</f>
        <v>#REF!</v>
      </c>
      <c r="T34" s="12" t="e">
        <f>(S34+T33)*(1+#REF!)</f>
        <v>#REF!</v>
      </c>
      <c r="U34" s="12" t="e">
        <f>(T34+U33)*(1+#REF!)</f>
        <v>#REF!</v>
      </c>
      <c r="V34" s="12" t="e">
        <f>(U34+V33)*(1+#REF!)</f>
        <v>#REF!</v>
      </c>
      <c r="W34" s="12" t="e">
        <f>(V34+W33)*(1+#REF!)</f>
        <v>#REF!</v>
      </c>
      <c r="X34" s="12" t="e">
        <f>(W34+X33)*(1+#REF!)</f>
        <v>#REF!</v>
      </c>
      <c r="Y34" s="12" t="e">
        <f>(X34+Y33)*(1+#REF!)</f>
        <v>#REF!</v>
      </c>
      <c r="Z34" s="12" t="e">
        <f>(Y34+Z33)*(1+#REF!)</f>
        <v>#REF!</v>
      </c>
      <c r="AA34" s="12" t="e">
        <f>(Z34+AA33)*(1+#REF!)</f>
        <v>#REF!</v>
      </c>
      <c r="AB34" s="12" t="e">
        <f>(AA34+AB33)*(1+#REF!)</f>
        <v>#REF!</v>
      </c>
      <c r="AC34" s="12" t="e">
        <f>(AB34+AC33)*(1+#REF!)</f>
        <v>#REF!</v>
      </c>
      <c r="AD34" s="12" t="e">
        <f>(AC34+AD33)*(1+#REF!)</f>
        <v>#REF!</v>
      </c>
      <c r="AE34" s="12" t="e">
        <f>(AD34+AE33)*(1+#REF!)</f>
        <v>#REF!</v>
      </c>
      <c r="AF34" s="12" t="e">
        <f>(AE34+AF33)*(1+#REF!)</f>
        <v>#REF!</v>
      </c>
      <c r="AG34" s="12" t="e">
        <f>(AF34+AG33)*(1+#REF!)</f>
        <v>#REF!</v>
      </c>
      <c r="AH34" s="12" t="e">
        <f>(AG34+AH33)*(1+#REF!)</f>
        <v>#REF!</v>
      </c>
      <c r="AI34" s="12" t="e">
        <f>(AH34+AI33)*(1+#REF!)</f>
        <v>#REF!</v>
      </c>
      <c r="AJ34" s="12" t="e">
        <f>(AI34+AJ33)*(1+#REF!)</f>
        <v>#REF!</v>
      </c>
      <c r="AK34" s="12" t="e">
        <f>(AJ34+AK33)*(1+#REF!)</f>
        <v>#REF!</v>
      </c>
      <c r="AL34" s="12" t="e">
        <f>(AK34+AL33)*(1+#REF!)</f>
        <v>#REF!</v>
      </c>
      <c r="AM34" s="12" t="e">
        <f>(AL34+AM33)*(1+#REF!)</f>
        <v>#REF!</v>
      </c>
      <c r="AN34" s="12" t="e">
        <f>(AM34+AN33)*(1+#REF!)</f>
        <v>#REF!</v>
      </c>
      <c r="AO34" s="12" t="e">
        <f>(AN34+AO33)*(1+#REF!)</f>
        <v>#REF!</v>
      </c>
      <c r="AP34" s="12" t="e">
        <f>(AO34+AP33)*(1+#REF!)</f>
        <v>#REF!</v>
      </c>
      <c r="AQ34" s="12" t="e">
        <f>(AP34+AQ33)*(1+#REF!)</f>
        <v>#REF!</v>
      </c>
      <c r="AR34" s="12" t="e">
        <f>(AQ34+AR33)*(1+#REF!)</f>
        <v>#REF!</v>
      </c>
      <c r="AS34" s="12" t="e">
        <f>(AR34+AS33)*(1+#REF!)</f>
        <v>#REF!</v>
      </c>
      <c r="AT34" s="12" t="e">
        <f>(AS34+AT33)*(1+#REF!)</f>
        <v>#REF!</v>
      </c>
      <c r="AU34" s="12" t="e">
        <f>(AT34+AU33)*(1+#REF!)</f>
        <v>#REF!</v>
      </c>
      <c r="AV34" s="12" t="e">
        <f>(AU34+AV33)*(1+#REF!)</f>
        <v>#REF!</v>
      </c>
      <c r="AW34" s="12" t="e">
        <f>(AV34+AW33)*(1+#REF!)</f>
        <v>#REF!</v>
      </c>
      <c r="AX34" s="12" t="e">
        <f>(AW34+AX33)*(1+#REF!)</f>
        <v>#REF!</v>
      </c>
    </row>
  </sheetData>
  <mergeCells count="6">
    <mergeCell ref="AR13:AV13"/>
    <mergeCell ref="B2:O2"/>
    <mergeCell ref="D13:M13"/>
    <mergeCell ref="N13:W13"/>
    <mergeCell ref="X13:AG13"/>
    <mergeCell ref="AH13:AQ13"/>
  </mergeCells>
  <conditionalFormatting sqref="D29:AV29">
    <cfRule type="cellIs" dxfId="1" priority="3" operator="lessThanOrEqual">
      <formula>D10</formula>
    </cfRule>
    <cfRule type="cellIs" dxfId="0" priority="4" operator="greaterThan">
      <formula>D10</formula>
    </cfRule>
  </conditionalFormatting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showGridLines="0" showRuler="0" workbookViewId="0">
      <selection activeCell="B4" sqref="B4"/>
    </sheetView>
  </sheetViews>
  <sheetFormatPr baseColWidth="10" defaultRowHeight="16" x14ac:dyDescent="0.2"/>
  <cols>
    <col min="1" max="16384" width="10.83203125" style="5"/>
  </cols>
  <sheetData>
    <row r="1" spans="1:2" x14ac:dyDescent="0.2">
      <c r="A1" s="5" t="s">
        <v>24</v>
      </c>
      <c r="B1" s="6">
        <v>7.0000000000000007E-2</v>
      </c>
    </row>
    <row r="2" spans="1:2" x14ac:dyDescent="0.2">
      <c r="A2" s="5" t="s">
        <v>25</v>
      </c>
      <c r="B2" s="6">
        <v>0.11</v>
      </c>
    </row>
    <row r="3" spans="1:2" x14ac:dyDescent="0.2">
      <c r="A3" s="5" t="s">
        <v>26</v>
      </c>
      <c r="B3" s="6">
        <v>0.14000000000000001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SIMULADOR INVERSIONES</vt:lpstr>
      <vt:lpstr>SIMULACIÓN METAS</vt:lpstr>
      <vt:lpstr>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2020-05-30T00:55:44Z</dcterms:created>
  <dcterms:modified xsi:type="dcterms:W3CDTF">2020-05-30T19:04:07Z</dcterms:modified>
</cp:coreProperties>
</file>